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iej.drobina\Desktop\"/>
    </mc:Choice>
  </mc:AlternateContent>
  <bookViews>
    <workbookView xWindow="29640" yWindow="0" windowWidth="32355" windowHeight="18195"/>
  </bookViews>
  <sheets>
    <sheet name="START" sheetId="4" r:id="rId1"/>
    <sheet name="KALKULATOR" sheetId="1" r:id="rId2"/>
    <sheet name="KALKULATOR uproszczony" sheetId="5" r:id="rId3"/>
    <sheet name="LASER&amp;LED" sheetId="6" r:id="rId4"/>
  </sheets>
  <definedNames>
    <definedName name="Budzet" localSheetId="2">'KALKULATOR uproszczony'!$B$2</definedName>
    <definedName name="Budzet">KALKULATOR!$B$2</definedName>
    <definedName name="Pozostalo" localSheetId="2">'KALKULATOR uproszczony'!$C$2</definedName>
    <definedName name="Pozostalo">KALKULATOR!$C$2</definedName>
    <definedName name="SumaWydatkow" localSheetId="2">'KALKULATOR uproszczony'!$E$2</definedName>
    <definedName name="SumaWydatkow">KALKULATOR!$E$2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8" i="1"/>
  <c r="E68" i="5" l="1"/>
  <c r="E6" i="5" l="1"/>
  <c r="E7" i="5"/>
  <c r="E8" i="5"/>
  <c r="E9" i="5"/>
  <c r="E10" i="5"/>
  <c r="J34" i="1" l="1"/>
  <c r="J33" i="1"/>
  <c r="J32" i="1"/>
  <c r="J26" i="1"/>
  <c r="J25" i="1"/>
  <c r="J24" i="1"/>
  <c r="J19" i="1"/>
  <c r="J18" i="1"/>
  <c r="E23" i="5" l="1"/>
  <c r="G23" i="5"/>
  <c r="E24" i="5"/>
  <c r="G24" i="5"/>
  <c r="E25" i="5"/>
  <c r="G25" i="5"/>
  <c r="E2" i="1"/>
  <c r="E69" i="5"/>
  <c r="E81" i="5" l="1"/>
  <c r="E80" i="5"/>
  <c r="E79" i="5"/>
  <c r="G77" i="5"/>
  <c r="E77" i="5"/>
  <c r="E76" i="5"/>
  <c r="E75" i="5"/>
  <c r="E73" i="5"/>
  <c r="E72" i="5"/>
  <c r="E71" i="5"/>
  <c r="E66" i="5"/>
  <c r="E65" i="5"/>
  <c r="E63" i="5"/>
  <c r="E62" i="5"/>
  <c r="E61" i="5"/>
  <c r="E59" i="5"/>
  <c r="E58" i="5"/>
  <c r="E57" i="5"/>
  <c r="E56" i="5"/>
  <c r="E54" i="5"/>
  <c r="E53" i="5"/>
  <c r="E52" i="5"/>
  <c r="E50" i="5"/>
  <c r="E49" i="5"/>
  <c r="E48" i="5"/>
  <c r="E47" i="5"/>
  <c r="E45" i="5"/>
  <c r="E44" i="5"/>
  <c r="E43" i="5"/>
  <c r="E42" i="5"/>
  <c r="E41" i="5"/>
  <c r="E40" i="5"/>
  <c r="E39" i="5"/>
  <c r="E38" i="5"/>
  <c r="E37" i="5"/>
  <c r="E36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6" i="5"/>
  <c r="E26" i="5"/>
  <c r="G22" i="5"/>
  <c r="E22" i="5"/>
  <c r="G19" i="5"/>
  <c r="E19" i="5"/>
  <c r="G18" i="5"/>
  <c r="E18" i="5"/>
  <c r="G17" i="5"/>
  <c r="E17" i="5"/>
  <c r="G16" i="5"/>
  <c r="E16" i="5"/>
  <c r="G15" i="5"/>
  <c r="E15" i="5"/>
  <c r="G14" i="5"/>
  <c r="E14" i="5"/>
  <c r="E11" i="5"/>
  <c r="E5" i="5"/>
  <c r="E4" i="5"/>
  <c r="E2" i="5"/>
  <c r="C2" i="5" s="1"/>
  <c r="E45" i="1" l="1"/>
  <c r="E44" i="1"/>
  <c r="E5" i="1" l="1"/>
  <c r="E9" i="1"/>
  <c r="E11" i="1" l="1"/>
  <c r="E10" i="1"/>
  <c r="E8" i="1"/>
  <c r="E7" i="1"/>
  <c r="E6" i="1"/>
  <c r="E4" i="1"/>
  <c r="J77" i="1" l="1"/>
  <c r="E16" i="1"/>
  <c r="J31" i="1"/>
  <c r="J30" i="1"/>
  <c r="J29" i="1"/>
  <c r="J28" i="1"/>
  <c r="J22" i="1" l="1"/>
  <c r="J23" i="1"/>
  <c r="J14" i="1"/>
  <c r="J15" i="1"/>
  <c r="J16" i="1"/>
  <c r="J17" i="1"/>
  <c r="E81" i="1"/>
  <c r="E80" i="1"/>
  <c r="E79" i="1"/>
  <c r="E77" i="1"/>
  <c r="E76" i="1"/>
  <c r="E75" i="1"/>
  <c r="E14" i="1"/>
  <c r="E15" i="1"/>
  <c r="E17" i="1"/>
  <c r="E18" i="1"/>
  <c r="E19" i="1"/>
  <c r="E22" i="1"/>
  <c r="E23" i="1"/>
  <c r="E24" i="1"/>
  <c r="E25" i="1"/>
  <c r="E26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7" i="1"/>
  <c r="E48" i="1"/>
  <c r="E49" i="1"/>
  <c r="E50" i="1"/>
  <c r="E52" i="1"/>
  <c r="E53" i="1"/>
  <c r="E54" i="1"/>
  <c r="E56" i="1"/>
  <c r="E57" i="1"/>
  <c r="E58" i="1"/>
  <c r="E59" i="1"/>
  <c r="E61" i="1"/>
  <c r="E62" i="1"/>
  <c r="E63" i="1"/>
  <c r="E65" i="1"/>
  <c r="E66" i="1"/>
  <c r="E71" i="1"/>
  <c r="E72" i="1"/>
  <c r="E73" i="1"/>
  <c r="C2" i="1"/>
</calcChain>
</file>

<file path=xl/sharedStrings.xml><?xml version="1.0" encoding="utf-8"?>
<sst xmlns="http://schemas.openxmlformats.org/spreadsheetml/2006/main" count="515" uniqueCount="207">
  <si>
    <t>Budżet:</t>
  </si>
  <si>
    <t>pozostało</t>
  </si>
  <si>
    <t>cena</t>
  </si>
  <si>
    <t>ilość</t>
  </si>
  <si>
    <t>koszt</t>
  </si>
  <si>
    <t>Soundbar AVTEK</t>
  </si>
  <si>
    <t>Głośniki aktywne ścienne Vision SP-800P (2 szt.)</t>
  </si>
  <si>
    <t>Głośniki pasywne ścienne Vision SP-1800 (2 szt.)</t>
  </si>
  <si>
    <t>Głośniki aktywne ścienne Vision SP-1800P (2 szt.)</t>
  </si>
  <si>
    <t>Głośniki pasywne sufitowe Vision CS-1800 (2 szt.)</t>
  </si>
  <si>
    <t>Głośniki aktywne sufitowe Vision CS-1800P (2 szt.)</t>
  </si>
  <si>
    <t>rozdzielczość</t>
  </si>
  <si>
    <t>zastosowanie</t>
  </si>
  <si>
    <t>rozdzielczość projektora</t>
  </si>
  <si>
    <t>kluczowe cechy</t>
  </si>
  <si>
    <t xml:space="preserve">Wzmacniacz cyfrowy Vision AV-1700 (2x30W) do głośników pasywnych </t>
  </si>
  <si>
    <t>4:3</t>
  </si>
  <si>
    <t>16:10</t>
  </si>
  <si>
    <t>16:9</t>
  </si>
  <si>
    <t>flaga format</t>
  </si>
  <si>
    <t>3) Głośniki oraz inne urządzenia pozwalające na przekaz dźwięku</t>
  </si>
  <si>
    <t>2) Projektory oraz projektory ultrakrótkoogniskowe</t>
  </si>
  <si>
    <t>1b) Tablice interaktywne (bez projektora ultrakrótkoogniskowego)</t>
  </si>
  <si>
    <t>indeks</t>
  </si>
  <si>
    <t>flaga wzmacniacz</t>
  </si>
  <si>
    <t>SIWZ</t>
  </si>
  <si>
    <t>Projektory ultrakrótkoogniskowe</t>
  </si>
  <si>
    <t>XGA (1.024 x 768)</t>
  </si>
  <si>
    <t>rozdzielczość monitora</t>
  </si>
  <si>
    <t>WXGA (1.280 x 800)</t>
  </si>
  <si>
    <t>FullHD (1.920 x 1.080)</t>
  </si>
  <si>
    <t>Małe i średnie sale. Duży obraz z bardzo małej odległości (do kilkudziesięciu cm).</t>
  </si>
  <si>
    <t>Średnie i duże sale. Panoramiczny obraz z bardzo małej odległości (do kilkudziesięciu cm)</t>
  </si>
  <si>
    <t>1TV068</t>
  </si>
  <si>
    <t>1TV051</t>
  </si>
  <si>
    <t>1TQ083</t>
  </si>
  <si>
    <t>1TQ089</t>
  </si>
  <si>
    <t>1TV064</t>
  </si>
  <si>
    <t>1TQ090</t>
  </si>
  <si>
    <t>1PE011</t>
  </si>
  <si>
    <t>1PC076</t>
  </si>
  <si>
    <t>1PI091</t>
  </si>
  <si>
    <t>1PC078</t>
  </si>
  <si>
    <t>1PI126</t>
  </si>
  <si>
    <t>1PI154</t>
  </si>
  <si>
    <t>1PD038</t>
  </si>
  <si>
    <t>1PI111</t>
  </si>
  <si>
    <t>1PI112</t>
  </si>
  <si>
    <t>1PD049</t>
  </si>
  <si>
    <t>1PE005</t>
  </si>
  <si>
    <t>1PI174</t>
  </si>
  <si>
    <t>Projektory (Pozostałe)</t>
  </si>
  <si>
    <t>1PI155</t>
  </si>
  <si>
    <t>1PI156</t>
  </si>
  <si>
    <t>1PI143</t>
  </si>
  <si>
    <t>1PI144</t>
  </si>
  <si>
    <t>1PI134</t>
  </si>
  <si>
    <t>1PI135</t>
  </si>
  <si>
    <t>1PI140</t>
  </si>
  <si>
    <t>1PI150</t>
  </si>
  <si>
    <t>SVGA (800 x 600)</t>
  </si>
  <si>
    <t>Projektory (krótkoogniskowe do tablic interaktywnych)</t>
  </si>
  <si>
    <t>1PI130</t>
  </si>
  <si>
    <t>1PI129</t>
  </si>
  <si>
    <t>1PD073</t>
  </si>
  <si>
    <t>1PD074</t>
  </si>
  <si>
    <t>1PD075</t>
  </si>
  <si>
    <t>1PD061</t>
  </si>
  <si>
    <t>1PD063</t>
  </si>
  <si>
    <t>1PD064</t>
  </si>
  <si>
    <t>1PD065</t>
  </si>
  <si>
    <t>1PI151</t>
  </si>
  <si>
    <t>1PI178</t>
  </si>
  <si>
    <t>1PI153</t>
  </si>
  <si>
    <t>1PI177</t>
  </si>
  <si>
    <t>WUXGA (1.920 x 1.200)</t>
  </si>
  <si>
    <t>1PC066</t>
  </si>
  <si>
    <t>1PC068</t>
  </si>
  <si>
    <t>1PC071</t>
  </si>
  <si>
    <t>Projektory (Duży obraz i jasne pomieszczenia)</t>
  </si>
  <si>
    <t>1a) Tablice interaktywne z projektorem ultrakrótkoogniskowym</t>
  </si>
  <si>
    <t xml:space="preserve">Duzy obraz w jasnych pomieszczeniach. </t>
  </si>
  <si>
    <t>Bardzo duży obraz w jasnych pomieszczeniach. Instalacje na stałe.</t>
  </si>
  <si>
    <t>Projektor z trwałym i nowoczesnym źródłem światła. Naciśnij TUTAJ by dowiedzieć się wiecej.</t>
  </si>
  <si>
    <t>Kalkulator</t>
  </si>
  <si>
    <t>BAZA WIEDZY</t>
  </si>
  <si>
    <t>Źródło światła</t>
  </si>
  <si>
    <t>1ATB01</t>
  </si>
  <si>
    <t>1ATB02</t>
  </si>
  <si>
    <t>1ATB03</t>
  </si>
  <si>
    <t>1ATB04</t>
  </si>
  <si>
    <t>1ATB05</t>
  </si>
  <si>
    <t>1ATB06</t>
  </si>
  <si>
    <t>1ATB07</t>
  </si>
  <si>
    <t>1ATB08</t>
  </si>
  <si>
    <t>1ATB09</t>
  </si>
  <si>
    <t>1PD030</t>
  </si>
  <si>
    <t>1SY025</t>
  </si>
  <si>
    <t>1SY029</t>
  </si>
  <si>
    <t>1SY030</t>
  </si>
  <si>
    <t>1SY031</t>
  </si>
  <si>
    <t>1SY027</t>
  </si>
  <si>
    <t>1SY019</t>
  </si>
  <si>
    <t>1TV072</t>
  </si>
  <si>
    <t>1TV073</t>
  </si>
  <si>
    <t>1TV074</t>
  </si>
  <si>
    <t>UHD (3.840 x 2.160)</t>
  </si>
  <si>
    <t>Duzy obraz w jasnych pomieszczeniach. Przedłużona gwarancja dla szkół.</t>
  </si>
  <si>
    <t>Podstawowy projektor do zastosowania w standardowych warunkach.</t>
  </si>
  <si>
    <t>Panoramiczny projektor o wysokiej rozdzielczości do zastosowania w standardowych warunkach.</t>
  </si>
  <si>
    <t>Panoramiczny projektor do zastosowania w standardowych warunkach.</t>
  </si>
  <si>
    <t>Panoramiczny projektor do zastosowania w standardowych warunkach. Przedłużona gwarancja dla szkół.</t>
  </si>
  <si>
    <t>Panoramiczny projektor o wysokiej rozdzielczości do zastosowania w standardowych warunkach. Przedłużona gwarancja dla szkół.</t>
  </si>
  <si>
    <t xml:space="preserve">Projektor o wyższej jasności. </t>
  </si>
  <si>
    <t>Panoramiczny projektor o wyższej jasności.</t>
  </si>
  <si>
    <t>Interaktywny monitor dotykowy Avtek TouchScreen 55 Pro4K (dla edukacji 0% VAT)</t>
  </si>
  <si>
    <t>Interaktywny monitor dotykowy Avtek TouchScreen 65 Pro3 (dla edukacji 0% VAT)</t>
  </si>
  <si>
    <t>Interaktywny monitor dotykowy Avtek TouchScreen 65 Pro4K (dla edukacji 0% VAT)</t>
  </si>
  <si>
    <t>Tablica interaktywna Avtek TT-BOARD 80 z projektorem ultrakrótkoogniskowym Epson EB-670</t>
  </si>
  <si>
    <t>Tablica interaktywna Avtek TT-BOARD 80 PRO z projektorem ultrakrótkoogniskowym Epson EB-670</t>
  </si>
  <si>
    <t>Tablica interaktywna Qomo QWB379BW z projektorem ultrakrótkoogniskowym Epson EB-670</t>
  </si>
  <si>
    <t>Tablica interaktywna Avtek TT-BOARD 80 PRO z projektorem ultrakrótkoogniskowym Casio XJ-UT331X</t>
  </si>
  <si>
    <t>Tablica interaktywna Qomo QWB379BW z projektorem ultrakrótkoogniskowym Casio XJ-UT331X</t>
  </si>
  <si>
    <t>Tablica interaktywna Qomo QWB379PS z projektorem ultrakrótkoogniskowym Casio XJ-UT331X</t>
  </si>
  <si>
    <t>Tablica interaktywna Avtek TT-BOARD 100 Pro z projektorem ultrakrótkoogniskowym Vivitek D755WT</t>
  </si>
  <si>
    <t>Tablica interaktywna Avtek TT-BOARD 100 Pro z projektorem ultrakrótkoogniskowym Casio XJ-UT311WN</t>
  </si>
  <si>
    <t>Tablica interaktywna Qomo QWB396BW z projektorem ultrakrótkoogniskowym Vivitek DH758UST</t>
  </si>
  <si>
    <t>Tablica interaktywna Avtek TT-BOARD 80</t>
  </si>
  <si>
    <t>Tablica interaktywna Avtek TT-BOARD 80 Pro</t>
  </si>
  <si>
    <t>Tablica interaktywna Qomo QWB379BW</t>
  </si>
  <si>
    <t>Tablica interaktywna Qomo QWB379PS</t>
  </si>
  <si>
    <t>Tablica interaktywna Avtek TT-BOARD 100 Pro</t>
  </si>
  <si>
    <t>Tablica interaktywna Qomo QWB396BW</t>
  </si>
  <si>
    <t>Projektor ultrakrótkoogniskowy Epson EB-670</t>
  </si>
  <si>
    <t>Projektor ultrakrótkoogniskowy Casio XJ-UT331X</t>
  </si>
  <si>
    <t>Projektor ultrakrótkoogniskowy Vivitek D755WT</t>
  </si>
  <si>
    <t>Projektor ultrakrótkoogniskowy Casio XJ-UT311WN</t>
  </si>
  <si>
    <t>Projektor ultrakrótkoogniskowy Vivitek DH758UST</t>
  </si>
  <si>
    <t>Projektor Vivitek DX563ST</t>
  </si>
  <si>
    <t>Projektor ViewSonic PJD5353LS</t>
  </si>
  <si>
    <t>Projektor Vivitek DX881ST</t>
  </si>
  <si>
    <t>Projektor Epson EB-520</t>
  </si>
  <si>
    <t>Projektor ViewSonic PJD5553LWS</t>
  </si>
  <si>
    <t>Projektor Vivitek DW882ST</t>
  </si>
  <si>
    <t>Projektor Vivitek DH559ST</t>
  </si>
  <si>
    <t>Projektor Vivitek DS234</t>
  </si>
  <si>
    <t>Projektor Vivitek DX255</t>
  </si>
  <si>
    <t>Projektor Vivitek D555WH</t>
  </si>
  <si>
    <t>Projektor Vivitek D555WH-EDU</t>
  </si>
  <si>
    <t>Projektor Vivitek D557WH</t>
  </si>
  <si>
    <t>Projektor Vivitek D557WH-EDU</t>
  </si>
  <si>
    <t>Projektor Vivitek D558</t>
  </si>
  <si>
    <t>Projektor Vivitek D558-EDU</t>
  </si>
  <si>
    <t>Projektor Vivitek DX813</t>
  </si>
  <si>
    <t>Projektor Vivitek DW814</t>
  </si>
  <si>
    <t>Projektor ViewSonic PA503S</t>
  </si>
  <si>
    <t>Projektor ViewSonic PA503X</t>
  </si>
  <si>
    <t>Projektor ViewSonic PA503W</t>
  </si>
  <si>
    <t>Projektor ViewSonic PJD7720HD</t>
  </si>
  <si>
    <t>Projektor Casio XJ-V2</t>
  </si>
  <si>
    <t>Projektor Casio XJ-V100W</t>
  </si>
  <si>
    <t>Projektor Casio XJ-F100W</t>
  </si>
  <si>
    <t>Projektor Vivitek DW832</t>
  </si>
  <si>
    <t>Projektor Vivitek DW832-EDU</t>
  </si>
  <si>
    <t>Projektor Viviteh DH833</t>
  </si>
  <si>
    <t>Projektor Viviteh DH833-EDU</t>
  </si>
  <si>
    <t>Projektor ViewSonic Pro8520WL</t>
  </si>
  <si>
    <t>Projektor ViewSonic Pro8530HDL</t>
  </si>
  <si>
    <t>Projektor ViewSonic Pro8800WUL</t>
  </si>
  <si>
    <t>Małe i średnie sale.</t>
  </si>
  <si>
    <t>kluczowe cechy / zastosowanie</t>
  </si>
  <si>
    <t>Średnie i duże sale. Panoramiczny obraz.</t>
  </si>
  <si>
    <t>Małe i średnie sale. Porcelanowa powierzchnia tablicy.</t>
  </si>
  <si>
    <t>Średnie i duże sale. Panoramiczny obraz. Porcelanowa powierzchnia tablicy.</t>
  </si>
  <si>
    <t>Panoramiczny projektor o wysokiej rozdzielczości. Duży obraz z niewielkiej odległości.</t>
  </si>
  <si>
    <t>Panoramiczny projektor. Duży obraz z niewielkiej odległości.</t>
  </si>
  <si>
    <t>Duży obraz z niewielkiej odległości.</t>
  </si>
  <si>
    <t>Zwiększenie mocy głośników wbudowanych w monitor w nowoczesnej formie soundbara.</t>
  </si>
  <si>
    <t>Głośniki sufitowe do dyskretnej zabudowy.</t>
  </si>
  <si>
    <t>Głośniki do małych sal. Wbudowany wzmacniacz.</t>
  </si>
  <si>
    <t>Głośniki o dużej mocy do większych sal. Wbudowany wzmacniacz.</t>
  </si>
  <si>
    <t>Głośniki sufitowe do dyskretnej zabudowy. Wbudowany wzmacniacz. Łączność bluetooth.</t>
  </si>
  <si>
    <t>Głośniki ścienne.</t>
  </si>
  <si>
    <t>Wzmacniacz do głośników pasywnych.</t>
  </si>
  <si>
    <t>format obrazu</t>
  </si>
  <si>
    <t>4) Interaktywne monitory dotykowe o przekątnej ekranu co najmniej 55 cali</t>
  </si>
  <si>
    <t>Rozmiar 55 cali. Małe i średnie sale. Funkcja tablicy interaktywnej. Ultrawysoka rozdzielczość.</t>
  </si>
  <si>
    <t>Rozmiar 65 cali. Małe i średnie sale. Funkcja tablicy interaktywnej. Wysoka rozdzielczość.</t>
  </si>
  <si>
    <t>Rozmiar 65 cali. Małe i średnie sale. Funkcja tablicy interaktywnej. Ultrawysoka rozdzielczość.</t>
  </si>
  <si>
    <t> </t>
  </si>
  <si>
    <t>Kalkulator (uproszczony)</t>
  </si>
  <si>
    <t>Podstawowe narzędzia</t>
  </si>
  <si>
    <t>Powrót do kalkulatora</t>
  </si>
  <si>
    <r>
      <t xml:space="preserve">Rewolucyjne projektory Laser&amp;LED wyposażone są w bezrtęciowe, hybrydowe źródło światła składające się z diod LED i lasera, dzięki czemu jego żywotność  </t>
    </r>
    <r>
      <rPr>
        <b/>
        <sz val="11"/>
        <color theme="1"/>
        <rFont val="Calibri"/>
        <family val="2"/>
        <charset val="238"/>
        <scheme val="minor"/>
      </rPr>
      <t>to aż 20 tys. godzin (ponad 15 lat przy pracy 6 h dziennie)!</t>
    </r>
    <r>
      <rPr>
        <sz val="11"/>
        <color theme="1"/>
        <rFont val="Calibri"/>
        <family val="2"/>
        <charset val="238"/>
        <scheme val="minor"/>
      </rPr>
      <t xml:space="preserve"> Znacznie spadają zatem koszty eksploatacji urządzenia. Hybrydowe lampy Laser&amp;LED są pierwszym na świecie bezrtęciowym źródłem wysokiej jasności światła, które może być wykorzystywane do konstrukcji projektorów zgodnie z koncepcją clean &amp; green – tworzenia urządzeń przyjaznych środowisku. Nowe źródło światła nie wymaga czasochłonnego studzenia po zakończeniu prezentacji – projektor można wyłączyć praktycznie natychmiast. Dodatkowo, lampa nie musi się rozgrzewać by uzyskać pełną jasność i wierność kolorów – już po 8 sekundach od włączenia uzyskujemy na ekranie jasne, czyste barwy obrazu. </t>
    </r>
  </si>
  <si>
    <r>
      <t xml:space="preserve">Gwarancja na źródło światła projektorów CASIO wynosi: 5 lat do 10.000 godzin </t>
    </r>
    <r>
      <rPr>
        <sz val="11"/>
        <color theme="1"/>
        <rFont val="Calibri"/>
        <family val="2"/>
        <charset val="238"/>
        <scheme val="minor"/>
      </rPr>
      <t>(to 5-10 razy dłużej niż w przypadku klasycznego projektora lampowego).</t>
    </r>
  </si>
  <si>
    <t>Powrót do STARTU</t>
  </si>
  <si>
    <t>Przenośny głośnik Bluetooth o wysokiej mocy. Idealny na zajęcia językowe.</t>
  </si>
  <si>
    <t>Głośnik Defenzo Audience</t>
  </si>
  <si>
    <t>DEF3002</t>
  </si>
  <si>
    <t>Głośnik Defenzo Soundfit</t>
  </si>
  <si>
    <t>DEF3001</t>
  </si>
  <si>
    <t>Przenośny głośnik Bluetooth o wysokiej mocy. Do zajęć i zabaw w mniejszych grupach.</t>
  </si>
  <si>
    <t>1SY032</t>
  </si>
  <si>
    <t>Projektor Vivitek DH833</t>
  </si>
  <si>
    <t>Projektor Vivitek DH833-EDU</t>
  </si>
  <si>
    <t xml:space="preserve">Soundbar Vision SB-800P </t>
  </si>
  <si>
    <t>1SVS08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</si>
</sst>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0"/>
      <name val="Verdana"/>
      <family val="2"/>
      <charset val="238"/>
    </font>
    <font>
      <sz val="9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5" fillId="2" borderId="2" applyNumberFormat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4" applyNumberFormat="0" applyFill="0" applyAlignment="0" applyProtection="0"/>
  </cellStyleXfs>
  <cellXfs count="47">
    <xf numFmtId="0" fontId="0" fillId="0" borderId="0" xfId="0"/>
    <xf numFmtId="0" fontId="0" fillId="0" borderId="0" xfId="0" applyBorder="1"/>
    <xf numFmtId="0" fontId="1" fillId="0" borderId="1" xfId="1" applyBorder="1"/>
    <xf numFmtId="0" fontId="1" fillId="0" borderId="1" xfId="1" applyBorder="1" applyAlignment="1">
      <alignment horizontal="right"/>
    </xf>
    <xf numFmtId="0" fontId="0" fillId="0" borderId="3" xfId="0" applyBorder="1"/>
    <xf numFmtId="0" fontId="4" fillId="4" borderId="0" xfId="5"/>
    <xf numFmtId="0" fontId="4" fillId="4" borderId="0" xfId="5" quotePrefix="1"/>
    <xf numFmtId="0" fontId="4" fillId="4" borderId="0" xfId="5" applyAlignment="1">
      <alignment horizontal="left" vertical="center"/>
    </xf>
    <xf numFmtId="0" fontId="4" fillId="4" borderId="0" xfId="5" applyAlignment="1">
      <alignment horizontal="left"/>
    </xf>
    <xf numFmtId="0" fontId="4" fillId="4" borderId="0" xfId="5" applyAlignment="1">
      <alignment vertical="center"/>
    </xf>
    <xf numFmtId="0" fontId="6" fillId="3" borderId="1" xfId="4" applyBorder="1"/>
    <xf numFmtId="0" fontId="7" fillId="3" borderId="1" xfId="1" applyFont="1" applyFill="1"/>
    <xf numFmtId="0" fontId="0" fillId="4" borderId="0" xfId="5" applyFont="1"/>
    <xf numFmtId="0" fontId="4" fillId="4" borderId="0" xfId="5" applyBorder="1" applyAlignment="1">
      <alignment horizontal="left" vertical="center"/>
    </xf>
    <xf numFmtId="0" fontId="4" fillId="4" borderId="0" xfId="5" applyBorder="1"/>
    <xf numFmtId="0" fontId="0" fillId="4" borderId="0" xfId="5" applyFont="1" applyBorder="1"/>
    <xf numFmtId="0" fontId="4" fillId="4" borderId="0" xfId="5" quotePrefix="1" applyBorder="1"/>
    <xf numFmtId="0" fontId="4" fillId="5" borderId="0" xfId="6" applyBorder="1"/>
    <xf numFmtId="0" fontId="3" fillId="0" borderId="0" xfId="0" applyFont="1" applyFill="1" applyAlignment="1">
      <alignment horizontal="left"/>
    </xf>
    <xf numFmtId="0" fontId="0" fillId="5" borderId="0" xfId="6" applyFont="1" applyBorder="1"/>
    <xf numFmtId="0" fontId="0" fillId="4" borderId="0" xfId="5" applyFont="1" applyAlignment="1">
      <alignment vertical="center"/>
    </xf>
    <xf numFmtId="0" fontId="0" fillId="4" borderId="0" xfId="5" applyFont="1" applyAlignment="1">
      <alignment horizontal="left" vertical="center"/>
    </xf>
    <xf numFmtId="0" fontId="0" fillId="4" borderId="0" xfId="5" applyFont="1" applyAlignment="1">
      <alignment horizontal="left"/>
    </xf>
    <xf numFmtId="0" fontId="6" fillId="3" borderId="1" xfId="4" applyBorder="1" applyProtection="1">
      <protection locked="0"/>
    </xf>
    <xf numFmtId="0" fontId="4" fillId="4" borderId="0" xfId="5" applyProtection="1">
      <protection locked="0"/>
    </xf>
    <xf numFmtId="0" fontId="4" fillId="5" borderId="0" xfId="6" applyBorder="1" applyProtection="1">
      <protection locked="0"/>
    </xf>
    <xf numFmtId="0" fontId="4" fillId="4" borderId="0" xfId="5" applyBorder="1" applyProtection="1">
      <protection locked="0"/>
    </xf>
    <xf numFmtId="1" fontId="4" fillId="4" borderId="0" xfId="5" applyNumberFormat="1" applyProtection="1">
      <protection locked="0"/>
    </xf>
    <xf numFmtId="0" fontId="0" fillId="0" borderId="3" xfId="0" applyBorder="1" applyProtection="1">
      <protection hidden="1"/>
    </xf>
    <xf numFmtId="0" fontId="6" fillId="3" borderId="1" xfId="4" applyBorder="1" applyProtection="1">
      <protection hidden="1"/>
    </xf>
    <xf numFmtId="0" fontId="4" fillId="4" borderId="0" xfId="5" applyProtection="1">
      <protection hidden="1"/>
    </xf>
    <xf numFmtId="0" fontId="4" fillId="5" borderId="0" xfId="6" applyBorder="1" applyProtection="1">
      <protection hidden="1"/>
    </xf>
    <xf numFmtId="0" fontId="4" fillId="4" borderId="0" xfId="5" applyBorder="1" applyProtection="1">
      <protection hidden="1"/>
    </xf>
    <xf numFmtId="0" fontId="5" fillId="2" borderId="2" xfId="3" applyProtection="1">
      <protection hidden="1"/>
    </xf>
    <xf numFmtId="0" fontId="0" fillId="0" borderId="0" xfId="0" applyFill="1" applyBorder="1" applyProtection="1">
      <protection hidden="1"/>
    </xf>
    <xf numFmtId="0" fontId="6" fillId="0" borderId="0" xfId="4" applyFill="1" applyBorder="1" applyProtection="1">
      <protection hidden="1"/>
    </xf>
    <xf numFmtId="20" fontId="4" fillId="0" borderId="0" xfId="5" applyNumberFormat="1" applyFill="1" applyBorder="1" applyProtection="1">
      <protection hidden="1"/>
    </xf>
    <xf numFmtId="0" fontId="4" fillId="0" borderId="0" xfId="5" quotePrefix="1" applyFill="1" applyBorder="1" applyProtection="1">
      <protection hidden="1"/>
    </xf>
    <xf numFmtId="0" fontId="4" fillId="0" borderId="0" xfId="5" applyFill="1" applyBorder="1" applyProtection="1">
      <protection hidden="1"/>
    </xf>
    <xf numFmtId="0" fontId="8" fillId="0" borderId="0" xfId="0" applyFont="1"/>
    <xf numFmtId="0" fontId="8" fillId="0" borderId="3" xfId="0" applyFont="1" applyBorder="1"/>
    <xf numFmtId="0" fontId="1" fillId="0" borderId="1" xfId="1" applyBorder="1" applyAlignment="1" applyProtection="1">
      <alignment horizontal="left"/>
      <protection locked="0"/>
    </xf>
    <xf numFmtId="0" fontId="9" fillId="0" borderId="4" xfId="7"/>
    <xf numFmtId="0" fontId="1" fillId="0" borderId="1" xfId="1"/>
    <xf numFmtId="0" fontId="0" fillId="6" borderId="0" xfId="0" applyFill="1"/>
    <xf numFmtId="0" fontId="0" fillId="0" borderId="0" xfId="0" applyAlignment="1">
      <alignment wrapText="1"/>
    </xf>
    <xf numFmtId="0" fontId="10" fillId="0" borderId="0" xfId="0" applyFont="1"/>
  </cellXfs>
  <cellStyles count="8">
    <cellStyle name="20% — akcent 5" xfId="5" builtinId="46"/>
    <cellStyle name="60% — akcent 5" xfId="6" builtinId="48"/>
    <cellStyle name="Akcent 5" xfId="4" builtinId="45"/>
    <cellStyle name="Dane wejściowe" xfId="3" builtinId="20"/>
    <cellStyle name="Nagłówek 1" xfId="1" builtinId="16"/>
    <cellStyle name="Nagłówek 2" xfId="7" builtinId="17"/>
    <cellStyle name="Normalny" xfId="0" builtinId="0"/>
    <cellStyle name="Normalny 5" xfId="2"/>
  </cellStyles>
  <dxfs count="4">
    <dxf>
      <font>
        <color theme="0" tint="-0.34998626667073579"/>
      </font>
      <fill>
        <patternFill>
          <bgColor theme="0" tint="-4.9989318521683403E-2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9.140625" style="44"/>
    <col min="2" max="2" width="53.28515625" bestFit="1" customWidth="1"/>
    <col min="3" max="16" width="9.140625" style="44"/>
  </cols>
  <sheetData>
    <row r="1" spans="2:34" s="44" customFormat="1" x14ac:dyDescent="0.25"/>
    <row r="2" spans="2:34" ht="20.25" thickBot="1" x14ac:dyDescent="0.35">
      <c r="B2" s="43" t="s">
        <v>191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2:34" ht="18.75" thickTop="1" thickBot="1" x14ac:dyDescent="0.35">
      <c r="B3" s="42" t="s">
        <v>84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2:34" ht="18.75" thickTop="1" thickBot="1" x14ac:dyDescent="0.35">
      <c r="B4" s="42" t="s">
        <v>190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2:34" ht="15.75" thickTop="1" x14ac:dyDescent="0.25">
      <c r="B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2:34" ht="20.25" thickBot="1" x14ac:dyDescent="0.35">
      <c r="B6" s="43" t="s">
        <v>85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2:34" ht="18.75" thickTop="1" thickBot="1" x14ac:dyDescent="0.35">
      <c r="B7" s="42" t="s">
        <v>86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2:34" s="44" customFormat="1" ht="15.75" thickTop="1" x14ac:dyDescent="0.25"/>
    <row r="9" spans="2:34" s="44" customFormat="1" x14ac:dyDescent="0.25"/>
    <row r="10" spans="2:34" s="44" customFormat="1" x14ac:dyDescent="0.25"/>
    <row r="11" spans="2:34" s="44" customFormat="1" x14ac:dyDescent="0.25"/>
    <row r="12" spans="2:34" s="44" customFormat="1" x14ac:dyDescent="0.25"/>
    <row r="13" spans="2:34" s="44" customFormat="1" x14ac:dyDescent="0.25"/>
    <row r="14" spans="2:34" s="44" customFormat="1" x14ac:dyDescent="0.25"/>
    <row r="15" spans="2:34" s="44" customFormat="1" x14ac:dyDescent="0.25"/>
    <row r="16" spans="2:34" s="44" customFormat="1" x14ac:dyDescent="0.25"/>
    <row r="17" s="44" customFormat="1" x14ac:dyDescent="0.25"/>
    <row r="18" s="44" customFormat="1" x14ac:dyDescent="0.25"/>
    <row r="19" s="44" customFormat="1" x14ac:dyDescent="0.25"/>
    <row r="20" s="44" customFormat="1" x14ac:dyDescent="0.25"/>
    <row r="21" s="44" customFormat="1" x14ac:dyDescent="0.25"/>
    <row r="22" s="44" customFormat="1" x14ac:dyDescent="0.25"/>
    <row r="23" s="44" customFormat="1" x14ac:dyDescent="0.25"/>
    <row r="24" s="44" customFormat="1" x14ac:dyDescent="0.25"/>
    <row r="25" s="44" customFormat="1" x14ac:dyDescent="0.25"/>
    <row r="26" s="44" customFormat="1" x14ac:dyDescent="0.25"/>
    <row r="27" s="44" customFormat="1" x14ac:dyDescent="0.25"/>
    <row r="28" s="44" customFormat="1" x14ac:dyDescent="0.25"/>
    <row r="29" s="44" customFormat="1" x14ac:dyDescent="0.25"/>
    <row r="30" s="44" customFormat="1" x14ac:dyDescent="0.25"/>
    <row r="31" s="44" customFormat="1" x14ac:dyDescent="0.25"/>
    <row r="32" s="44" customFormat="1" x14ac:dyDescent="0.25"/>
    <row r="33" s="44" customFormat="1" x14ac:dyDescent="0.25"/>
    <row r="34" s="44" customFormat="1" x14ac:dyDescent="0.25"/>
    <row r="35" s="44" customFormat="1" x14ac:dyDescent="0.25"/>
    <row r="36" s="44" customFormat="1" x14ac:dyDescent="0.25"/>
    <row r="37" s="44" customFormat="1" x14ac:dyDescent="0.25"/>
    <row r="38" s="44" customFormat="1" x14ac:dyDescent="0.25"/>
    <row r="39" s="44" customFormat="1" x14ac:dyDescent="0.25"/>
    <row r="40" s="44" customFormat="1" x14ac:dyDescent="0.25"/>
    <row r="41" s="44" customFormat="1" x14ac:dyDescent="0.25"/>
    <row r="42" s="44" customFormat="1" x14ac:dyDescent="0.25"/>
    <row r="43" s="44" customFormat="1" x14ac:dyDescent="0.25"/>
    <row r="44" s="44" customFormat="1" x14ac:dyDescent="0.25"/>
    <row r="45" s="44" customFormat="1" x14ac:dyDescent="0.25"/>
    <row r="46" s="44" customFormat="1" x14ac:dyDescent="0.25"/>
    <row r="47" s="44" customFormat="1" x14ac:dyDescent="0.25"/>
    <row r="48" s="44" customFormat="1" x14ac:dyDescent="0.25"/>
    <row r="49" s="44" customFormat="1" x14ac:dyDescent="0.25"/>
    <row r="50" s="44" customFormat="1" x14ac:dyDescent="0.25"/>
    <row r="51" s="44" customFormat="1" x14ac:dyDescent="0.25"/>
    <row r="52" s="44" customFormat="1" x14ac:dyDescent="0.25"/>
    <row r="53" s="44" customFormat="1" x14ac:dyDescent="0.25"/>
    <row r="54" s="44" customFormat="1" x14ac:dyDescent="0.25"/>
    <row r="55" s="44" customFormat="1" x14ac:dyDescent="0.25"/>
    <row r="56" s="44" customFormat="1" x14ac:dyDescent="0.25"/>
    <row r="57" s="44" customFormat="1" x14ac:dyDescent="0.25"/>
    <row r="58" s="44" customFormat="1" x14ac:dyDescent="0.25"/>
    <row r="59" s="44" customFormat="1" x14ac:dyDescent="0.25"/>
    <row r="60" s="44" customFormat="1" x14ac:dyDescent="0.25"/>
    <row r="61" s="44" customFormat="1" x14ac:dyDescent="0.25"/>
    <row r="62" s="44" customFormat="1" x14ac:dyDescent="0.25"/>
    <row r="63" s="44" customFormat="1" x14ac:dyDescent="0.25"/>
    <row r="64" s="44" customFormat="1" x14ac:dyDescent="0.25"/>
    <row r="65" s="44" customFormat="1" x14ac:dyDescent="0.25"/>
    <row r="66" s="44" customFormat="1" x14ac:dyDescent="0.25"/>
    <row r="67" s="44" customFormat="1" x14ac:dyDescent="0.25"/>
    <row r="68" s="44" customFormat="1" x14ac:dyDescent="0.25"/>
    <row r="69" s="44" customFormat="1" x14ac:dyDescent="0.25"/>
    <row r="70" s="44" customFormat="1" x14ac:dyDescent="0.25"/>
    <row r="71" s="44" customFormat="1" x14ac:dyDescent="0.25"/>
    <row r="72" s="44" customFormat="1" x14ac:dyDescent="0.25"/>
    <row r="73" s="44" customFormat="1" x14ac:dyDescent="0.25"/>
    <row r="74" s="44" customFormat="1" x14ac:dyDescent="0.25"/>
    <row r="75" s="44" customFormat="1" x14ac:dyDescent="0.25"/>
    <row r="76" s="44" customFormat="1" x14ac:dyDescent="0.25"/>
    <row r="77" s="44" customFormat="1" x14ac:dyDescent="0.25"/>
    <row r="78" s="44" customFormat="1" x14ac:dyDescent="0.25"/>
    <row r="79" s="44" customFormat="1" x14ac:dyDescent="0.25"/>
    <row r="80" s="44" customFormat="1" x14ac:dyDescent="0.25"/>
    <row r="81" s="44" customFormat="1" x14ac:dyDescent="0.25"/>
    <row r="82" s="44" customFormat="1" x14ac:dyDescent="0.25"/>
    <row r="83" s="44" customFormat="1" x14ac:dyDescent="0.25"/>
    <row r="84" s="44" customFormat="1" x14ac:dyDescent="0.25"/>
    <row r="85" s="44" customFormat="1" x14ac:dyDescent="0.25"/>
    <row r="86" s="44" customFormat="1" x14ac:dyDescent="0.25"/>
    <row r="87" s="44" customFormat="1" x14ac:dyDescent="0.25"/>
    <row r="88" s="44" customFormat="1" x14ac:dyDescent="0.25"/>
    <row r="89" s="44" customFormat="1" x14ac:dyDescent="0.25"/>
    <row r="90" s="44" customFormat="1" x14ac:dyDescent="0.25"/>
    <row r="91" s="44" customFormat="1" x14ac:dyDescent="0.25"/>
    <row r="92" s="44" customFormat="1" x14ac:dyDescent="0.25"/>
    <row r="93" s="44" customFormat="1" x14ac:dyDescent="0.25"/>
    <row r="94" s="44" customFormat="1" x14ac:dyDescent="0.25"/>
    <row r="95" s="44" customFormat="1" x14ac:dyDescent="0.25"/>
    <row r="96" s="44" customFormat="1" x14ac:dyDescent="0.25"/>
    <row r="97" s="44" customFormat="1" x14ac:dyDescent="0.25"/>
    <row r="98" s="44" customFormat="1" x14ac:dyDescent="0.25"/>
    <row r="99" s="44" customFormat="1" x14ac:dyDescent="0.25"/>
    <row r="100" s="44" customFormat="1" x14ac:dyDescent="0.25"/>
    <row r="101" s="44" customFormat="1" x14ac:dyDescent="0.25"/>
    <row r="102" s="44" customFormat="1" x14ac:dyDescent="0.25"/>
    <row r="103" s="44" customFormat="1" x14ac:dyDescent="0.25"/>
    <row r="104" s="44" customFormat="1" x14ac:dyDescent="0.25"/>
    <row r="105" s="44" customFormat="1" x14ac:dyDescent="0.25"/>
    <row r="106" s="44" customFormat="1" x14ac:dyDescent="0.25"/>
    <row r="107" s="44" customFormat="1" x14ac:dyDescent="0.25"/>
    <row r="108" s="44" customFormat="1" x14ac:dyDescent="0.25"/>
    <row r="109" s="44" customFormat="1" x14ac:dyDescent="0.25"/>
    <row r="110" s="44" customFormat="1" x14ac:dyDescent="0.25"/>
    <row r="111" s="44" customFormat="1" x14ac:dyDescent="0.25"/>
    <row r="112" s="44" customFormat="1" x14ac:dyDescent="0.25"/>
    <row r="113" s="44" customFormat="1" x14ac:dyDescent="0.25"/>
    <row r="114" s="44" customFormat="1" x14ac:dyDescent="0.25"/>
    <row r="115" s="44" customFormat="1" x14ac:dyDescent="0.25"/>
    <row r="116" s="44" customFormat="1" x14ac:dyDescent="0.25"/>
    <row r="117" s="44" customFormat="1" x14ac:dyDescent="0.25"/>
    <row r="118" s="44" customFormat="1" x14ac:dyDescent="0.25"/>
    <row r="119" s="44" customFormat="1" x14ac:dyDescent="0.25"/>
    <row r="120" s="44" customFormat="1" x14ac:dyDescent="0.25"/>
    <row r="121" s="44" customFormat="1" x14ac:dyDescent="0.25"/>
    <row r="122" s="44" customFormat="1" x14ac:dyDescent="0.25"/>
    <row r="123" s="44" customFormat="1" x14ac:dyDescent="0.25"/>
    <row r="124" s="44" customFormat="1" x14ac:dyDescent="0.25"/>
    <row r="125" s="44" customFormat="1" x14ac:dyDescent="0.25"/>
    <row r="126" s="44" customFormat="1" x14ac:dyDescent="0.25"/>
    <row r="127" s="44" customFormat="1" x14ac:dyDescent="0.25"/>
    <row r="128" s="44" customFormat="1" x14ac:dyDescent="0.25"/>
    <row r="129" s="44" customFormat="1" x14ac:dyDescent="0.25"/>
    <row r="130" s="44" customFormat="1" x14ac:dyDescent="0.25"/>
    <row r="131" s="44" customFormat="1" x14ac:dyDescent="0.25"/>
    <row r="132" s="44" customFormat="1" x14ac:dyDescent="0.25"/>
    <row r="133" s="44" customFormat="1" x14ac:dyDescent="0.25"/>
    <row r="134" s="44" customFormat="1" x14ac:dyDescent="0.25"/>
    <row r="135" s="44" customFormat="1" x14ac:dyDescent="0.25"/>
    <row r="136" s="44" customFormat="1" x14ac:dyDescent="0.25"/>
    <row r="137" s="44" customFormat="1" x14ac:dyDescent="0.25"/>
    <row r="138" s="44" customFormat="1" x14ac:dyDescent="0.25"/>
    <row r="139" s="44" customFormat="1" x14ac:dyDescent="0.25"/>
    <row r="140" s="44" customFormat="1" x14ac:dyDescent="0.25"/>
    <row r="141" s="44" customFormat="1" x14ac:dyDescent="0.25"/>
    <row r="142" s="44" customFormat="1" x14ac:dyDescent="0.25"/>
    <row r="143" s="44" customFormat="1" x14ac:dyDescent="0.25"/>
    <row r="144" s="44" customFormat="1" x14ac:dyDescent="0.25"/>
    <row r="145" s="44" customFormat="1" x14ac:dyDescent="0.25"/>
    <row r="146" s="44" customFormat="1" x14ac:dyDescent="0.25"/>
    <row r="147" s="44" customFormat="1" x14ac:dyDescent="0.25"/>
    <row r="148" s="44" customFormat="1" x14ac:dyDescent="0.25"/>
    <row r="149" s="44" customFormat="1" x14ac:dyDescent="0.25"/>
    <row r="150" s="44" customFormat="1" x14ac:dyDescent="0.25"/>
    <row r="151" s="44" customFormat="1" x14ac:dyDescent="0.25"/>
    <row r="152" s="44" customFormat="1" x14ac:dyDescent="0.25"/>
    <row r="153" s="44" customFormat="1" x14ac:dyDescent="0.25"/>
    <row r="154" s="44" customFormat="1" x14ac:dyDescent="0.25"/>
    <row r="155" s="44" customFormat="1" x14ac:dyDescent="0.25"/>
    <row r="156" s="44" customFormat="1" x14ac:dyDescent="0.25"/>
    <row r="157" s="44" customFormat="1" x14ac:dyDescent="0.25"/>
    <row r="158" s="44" customFormat="1" x14ac:dyDescent="0.25"/>
    <row r="159" s="44" customFormat="1" x14ac:dyDescent="0.25"/>
    <row r="160" s="44" customFormat="1" x14ac:dyDescent="0.25"/>
    <row r="161" s="44" customFormat="1" x14ac:dyDescent="0.25"/>
    <row r="162" s="44" customFormat="1" x14ac:dyDescent="0.25"/>
    <row r="163" s="44" customFormat="1" x14ac:dyDescent="0.25"/>
    <row r="164" s="44" customFormat="1" x14ac:dyDescent="0.25"/>
    <row r="165" s="44" customFormat="1" x14ac:dyDescent="0.25"/>
    <row r="166" s="44" customFormat="1" x14ac:dyDescent="0.25"/>
    <row r="167" s="44" customFormat="1" x14ac:dyDescent="0.25"/>
    <row r="168" s="44" customFormat="1" x14ac:dyDescent="0.25"/>
    <row r="169" s="44" customFormat="1" x14ac:dyDescent="0.25"/>
    <row r="170" s="44" customFormat="1" x14ac:dyDescent="0.25"/>
    <row r="171" s="44" customFormat="1" x14ac:dyDescent="0.25"/>
    <row r="172" s="44" customFormat="1" x14ac:dyDescent="0.25"/>
    <row r="173" s="44" customFormat="1" x14ac:dyDescent="0.25"/>
    <row r="174" s="44" customFormat="1" x14ac:dyDescent="0.25"/>
    <row r="175" s="44" customFormat="1" x14ac:dyDescent="0.25"/>
    <row r="176" s="44" customFormat="1" x14ac:dyDescent="0.25"/>
    <row r="177" s="44" customFormat="1" x14ac:dyDescent="0.25"/>
    <row r="178" s="44" customFormat="1" x14ac:dyDescent="0.25"/>
    <row r="179" s="44" customFormat="1" x14ac:dyDescent="0.25"/>
    <row r="180" s="44" customFormat="1" x14ac:dyDescent="0.25"/>
    <row r="181" s="44" customFormat="1" x14ac:dyDescent="0.25"/>
    <row r="182" s="44" customFormat="1" x14ac:dyDescent="0.25"/>
    <row r="183" s="44" customFormat="1" x14ac:dyDescent="0.25"/>
    <row r="184" s="44" customFormat="1" x14ac:dyDescent="0.25"/>
    <row r="185" s="44" customFormat="1" x14ac:dyDescent="0.25"/>
    <row r="186" s="44" customFormat="1" x14ac:dyDescent="0.25"/>
    <row r="187" s="44" customFormat="1" x14ac:dyDescent="0.25"/>
    <row r="188" s="44" customFormat="1" x14ac:dyDescent="0.25"/>
    <row r="189" s="44" customFormat="1" x14ac:dyDescent="0.25"/>
    <row r="190" s="44" customFormat="1" x14ac:dyDescent="0.25"/>
    <row r="191" s="44" customFormat="1" x14ac:dyDescent="0.25"/>
    <row r="192" s="44" customFormat="1" x14ac:dyDescent="0.25"/>
    <row r="193" s="44" customFormat="1" x14ac:dyDescent="0.25"/>
    <row r="194" s="44" customFormat="1" x14ac:dyDescent="0.25"/>
    <row r="195" s="44" customFormat="1" x14ac:dyDescent="0.25"/>
    <row r="196" s="44" customFormat="1" x14ac:dyDescent="0.25"/>
    <row r="197" s="44" customFormat="1" x14ac:dyDescent="0.25"/>
    <row r="198" s="44" customFormat="1" x14ac:dyDescent="0.25"/>
    <row r="199" s="44" customFormat="1" x14ac:dyDescent="0.25"/>
    <row r="200" s="44" customFormat="1" x14ac:dyDescent="0.25"/>
  </sheetData>
  <hyperlinks>
    <hyperlink ref="B7" location="'LASER&amp;LED'!A1" display="Źródło światła"/>
    <hyperlink ref="B3" location="KALKULATOR!A1" display="Kalkulator"/>
    <hyperlink ref="B4" location="'KALKULATOR uproszczony'!A1" display="Kalkulator (uproszczony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="85" zoomScaleNormal="85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6.28515625" style="39" bestFit="1" customWidth="1"/>
    <col min="2" max="2" width="95.140625" bestFit="1" customWidth="1"/>
    <col min="3" max="3" width="13" bestFit="1" customWidth="1"/>
    <col min="5" max="5" width="13" bestFit="1" customWidth="1"/>
    <col min="6" max="6" width="22.7109375" bestFit="1" customWidth="1"/>
    <col min="7" max="7" width="19" customWidth="1"/>
    <col min="8" max="8" width="88" bestFit="1" customWidth="1"/>
    <col min="9" max="9" width="5.42578125" customWidth="1"/>
    <col min="10" max="10" width="3.85546875" style="34" hidden="1" customWidth="1"/>
  </cols>
  <sheetData>
    <row r="1" spans="1:11" ht="20.25" thickBot="1" x14ac:dyDescent="0.35">
      <c r="A1" s="39" t="s">
        <v>23</v>
      </c>
      <c r="B1" s="2" t="s">
        <v>0</v>
      </c>
      <c r="C1" s="2" t="s">
        <v>1</v>
      </c>
      <c r="D1" s="2"/>
      <c r="E1" s="3" t="s">
        <v>4</v>
      </c>
      <c r="F1" s="1"/>
      <c r="H1" s="1"/>
      <c r="I1" s="1"/>
      <c r="J1" s="33" t="s">
        <v>19</v>
      </c>
    </row>
    <row r="2" spans="1:11" ht="21" thickTop="1" thickBot="1" x14ac:dyDescent="0.35">
      <c r="A2" s="40"/>
      <c r="B2" s="41">
        <v>14000</v>
      </c>
      <c r="C2" s="28">
        <f>Budzet-SumaWydatkow</f>
        <v>14000</v>
      </c>
      <c r="E2" s="28">
        <f>SUMPRODUCT(C3:C81,D3:D81)</f>
        <v>0</v>
      </c>
      <c r="F2" s="4"/>
      <c r="H2" s="4"/>
      <c r="I2" s="4"/>
    </row>
    <row r="3" spans="1:11" ht="21" thickTop="1" thickBot="1" x14ac:dyDescent="0.35">
      <c r="B3" s="11" t="s">
        <v>80</v>
      </c>
      <c r="C3" s="23" t="s">
        <v>2</v>
      </c>
      <c r="D3" s="23" t="s">
        <v>3</v>
      </c>
      <c r="E3" s="29" t="s">
        <v>4</v>
      </c>
      <c r="F3" s="10" t="s">
        <v>13</v>
      </c>
      <c r="G3" s="10" t="s">
        <v>184</v>
      </c>
      <c r="H3" s="10" t="s">
        <v>170</v>
      </c>
      <c r="I3" s="10" t="s">
        <v>25</v>
      </c>
      <c r="J3" s="35"/>
    </row>
    <row r="4" spans="1:11" ht="15.75" thickTop="1" x14ac:dyDescent="0.25">
      <c r="A4" s="39" t="s">
        <v>87</v>
      </c>
      <c r="B4" s="5" t="s">
        <v>118</v>
      </c>
      <c r="C4" s="24">
        <v>8499</v>
      </c>
      <c r="D4" s="24">
        <v>0</v>
      </c>
      <c r="E4" s="30">
        <f t="shared" ref="E4:E10" si="0">C4*D4</f>
        <v>0</v>
      </c>
      <c r="F4" s="12" t="s">
        <v>27</v>
      </c>
      <c r="G4" s="6" t="s">
        <v>16</v>
      </c>
      <c r="H4" s="12" t="s">
        <v>169</v>
      </c>
      <c r="I4" s="5"/>
      <c r="J4" s="36"/>
      <c r="K4" s="18"/>
    </row>
    <row r="5" spans="1:11" x14ac:dyDescent="0.25">
      <c r="A5" s="39" t="s">
        <v>88</v>
      </c>
      <c r="B5" s="5" t="s">
        <v>119</v>
      </c>
      <c r="C5" s="24">
        <v>8999</v>
      </c>
      <c r="D5" s="24">
        <v>0</v>
      </c>
      <c r="E5" s="30">
        <f t="shared" si="0"/>
        <v>0</v>
      </c>
      <c r="F5" s="12" t="s">
        <v>27</v>
      </c>
      <c r="G5" s="6" t="s">
        <v>16</v>
      </c>
      <c r="H5" s="12" t="s">
        <v>172</v>
      </c>
      <c r="I5" s="5"/>
      <c r="J5" s="36"/>
      <c r="K5" s="18"/>
    </row>
    <row r="6" spans="1:11" x14ac:dyDescent="0.25">
      <c r="A6" s="39" t="s">
        <v>89</v>
      </c>
      <c r="B6" s="5" t="s">
        <v>120</v>
      </c>
      <c r="C6" s="24">
        <v>8999</v>
      </c>
      <c r="D6" s="24">
        <v>0</v>
      </c>
      <c r="E6" s="30">
        <f t="shared" si="0"/>
        <v>0</v>
      </c>
      <c r="F6" s="12" t="s">
        <v>27</v>
      </c>
      <c r="G6" s="6" t="s">
        <v>16</v>
      </c>
      <c r="H6" s="12" t="s">
        <v>169</v>
      </c>
      <c r="I6" s="5"/>
      <c r="J6" s="36"/>
      <c r="K6" s="18"/>
    </row>
    <row r="7" spans="1:11" x14ac:dyDescent="0.25">
      <c r="A7" s="39" t="s">
        <v>90</v>
      </c>
      <c r="B7" s="5" t="s">
        <v>121</v>
      </c>
      <c r="C7" s="24">
        <v>9999</v>
      </c>
      <c r="D7" s="24">
        <v>0</v>
      </c>
      <c r="E7" s="30">
        <f t="shared" si="0"/>
        <v>0</v>
      </c>
      <c r="F7" s="12" t="s">
        <v>27</v>
      </c>
      <c r="G7" s="6" t="s">
        <v>16</v>
      </c>
      <c r="H7" s="12" t="s">
        <v>172</v>
      </c>
      <c r="I7" s="5"/>
      <c r="J7" s="36"/>
      <c r="K7" s="18"/>
    </row>
    <row r="8" spans="1:11" x14ac:dyDescent="0.25">
      <c r="A8" s="39" t="s">
        <v>91</v>
      </c>
      <c r="B8" s="5" t="s">
        <v>122</v>
      </c>
      <c r="C8" s="24">
        <v>9999</v>
      </c>
      <c r="D8" s="24">
        <v>0</v>
      </c>
      <c r="E8" s="30">
        <f t="shared" si="0"/>
        <v>0</v>
      </c>
      <c r="F8" s="12" t="s">
        <v>27</v>
      </c>
      <c r="G8" s="6" t="s">
        <v>16</v>
      </c>
      <c r="H8" s="12" t="s">
        <v>171</v>
      </c>
      <c r="I8" s="5"/>
      <c r="J8" s="36"/>
      <c r="K8" s="18"/>
    </row>
    <row r="9" spans="1:11" x14ac:dyDescent="0.25">
      <c r="A9" s="39" t="s">
        <v>92</v>
      </c>
      <c r="B9" s="5" t="s">
        <v>123</v>
      </c>
      <c r="C9" s="24">
        <v>10699</v>
      </c>
      <c r="D9" s="24">
        <v>0</v>
      </c>
      <c r="E9" s="30">
        <f t="shared" si="0"/>
        <v>0</v>
      </c>
      <c r="F9" s="12" t="s">
        <v>27</v>
      </c>
      <c r="G9" s="6" t="s">
        <v>16</v>
      </c>
      <c r="H9" s="12" t="s">
        <v>173</v>
      </c>
      <c r="I9" s="5"/>
      <c r="J9" s="36"/>
      <c r="K9" s="18"/>
    </row>
    <row r="10" spans="1:11" x14ac:dyDescent="0.25">
      <c r="A10" s="39" t="s">
        <v>93</v>
      </c>
      <c r="B10" s="5" t="s">
        <v>124</v>
      </c>
      <c r="C10" s="24">
        <v>8999</v>
      </c>
      <c r="D10" s="24">
        <v>0</v>
      </c>
      <c r="E10" s="30">
        <f t="shared" si="0"/>
        <v>0</v>
      </c>
      <c r="F10" s="12" t="s">
        <v>29</v>
      </c>
      <c r="G10" s="6" t="s">
        <v>17</v>
      </c>
      <c r="H10" s="12" t="s">
        <v>173</v>
      </c>
      <c r="I10" s="5"/>
      <c r="J10" s="36"/>
      <c r="K10" s="18"/>
    </row>
    <row r="11" spans="1:11" ht="15" customHeight="1" x14ac:dyDescent="0.25">
      <c r="A11" s="39" t="s">
        <v>94</v>
      </c>
      <c r="B11" s="5" t="s">
        <v>125</v>
      </c>
      <c r="C11" s="24">
        <v>11999</v>
      </c>
      <c r="D11" s="24">
        <v>0</v>
      </c>
      <c r="E11" s="30">
        <f t="shared" ref="E11" si="1">C11*D11</f>
        <v>0</v>
      </c>
      <c r="F11" s="12" t="s">
        <v>29</v>
      </c>
      <c r="G11" s="6" t="s">
        <v>17</v>
      </c>
      <c r="H11" s="12" t="s">
        <v>173</v>
      </c>
      <c r="I11" s="5"/>
      <c r="J11" s="36"/>
      <c r="K11" s="18"/>
    </row>
    <row r="12" spans="1:11" x14ac:dyDescent="0.25">
      <c r="A12" s="39" t="s">
        <v>95</v>
      </c>
      <c r="B12" s="5" t="s">
        <v>126</v>
      </c>
      <c r="C12" s="24">
        <v>9999</v>
      </c>
      <c r="D12" s="24">
        <v>0</v>
      </c>
      <c r="E12" s="30">
        <v>0</v>
      </c>
      <c r="F12" s="12" t="s">
        <v>30</v>
      </c>
      <c r="G12" s="6" t="s">
        <v>18</v>
      </c>
      <c r="H12" s="12" t="s">
        <v>171</v>
      </c>
      <c r="I12" s="5"/>
      <c r="J12" s="36"/>
      <c r="K12" s="18"/>
    </row>
    <row r="13" spans="1:11" ht="20.25" thickBot="1" x14ac:dyDescent="0.35">
      <c r="B13" s="11" t="s">
        <v>22</v>
      </c>
      <c r="C13" s="23" t="s">
        <v>2</v>
      </c>
      <c r="D13" s="23" t="s">
        <v>3</v>
      </c>
      <c r="E13" s="29" t="s">
        <v>4</v>
      </c>
      <c r="F13" s="10" t="s">
        <v>13</v>
      </c>
      <c r="G13" s="10" t="s">
        <v>184</v>
      </c>
      <c r="H13" s="10" t="s">
        <v>14</v>
      </c>
      <c r="I13" s="10" t="s">
        <v>25</v>
      </c>
      <c r="J13" s="35"/>
    </row>
    <row r="14" spans="1:11" ht="15.75" thickTop="1" x14ac:dyDescent="0.25">
      <c r="A14" s="39" t="s">
        <v>33</v>
      </c>
      <c r="B14" s="5" t="s">
        <v>127</v>
      </c>
      <c r="C14" s="24">
        <v>2999</v>
      </c>
      <c r="D14" s="24">
        <v>0</v>
      </c>
      <c r="E14" s="30">
        <f t="shared" ref="E14:E54" si="2">C14*D14</f>
        <v>0</v>
      </c>
      <c r="F14" s="5"/>
      <c r="G14" s="6" t="s">
        <v>16</v>
      </c>
      <c r="H14" s="12" t="s">
        <v>169</v>
      </c>
      <c r="I14" s="5"/>
      <c r="J14" s="37">
        <f>IF(SUM($D$22:$D$23,$D$28:$D$31)&gt;0,1,0)</f>
        <v>0</v>
      </c>
    </row>
    <row r="15" spans="1:11" x14ac:dyDescent="0.25">
      <c r="A15" s="39" t="s">
        <v>34</v>
      </c>
      <c r="B15" s="5" t="s">
        <v>128</v>
      </c>
      <c r="C15" s="24">
        <v>3599</v>
      </c>
      <c r="D15" s="24">
        <v>0</v>
      </c>
      <c r="E15" s="30">
        <f t="shared" si="2"/>
        <v>0</v>
      </c>
      <c r="F15" s="5"/>
      <c r="G15" s="6" t="s">
        <v>16</v>
      </c>
      <c r="H15" s="12" t="s">
        <v>172</v>
      </c>
      <c r="I15" s="5"/>
      <c r="J15" s="37">
        <f>IF(SUM($D$22:$D$23,$D$28:$D$31)&gt;0,1,0)</f>
        <v>0</v>
      </c>
    </row>
    <row r="16" spans="1:11" x14ac:dyDescent="0.25">
      <c r="A16" s="39" t="s">
        <v>35</v>
      </c>
      <c r="B16" s="5" t="s">
        <v>129</v>
      </c>
      <c r="C16" s="24">
        <v>3599</v>
      </c>
      <c r="D16" s="24">
        <v>0</v>
      </c>
      <c r="E16" s="30">
        <f t="shared" si="2"/>
        <v>0</v>
      </c>
      <c r="F16" s="5"/>
      <c r="G16" s="6" t="s">
        <v>16</v>
      </c>
      <c r="H16" s="12" t="s">
        <v>169</v>
      </c>
      <c r="I16" s="5"/>
      <c r="J16" s="37">
        <f>IF(SUM($D$22:$D$23,$D$28:$D$31)&gt;0,1,0)</f>
        <v>0</v>
      </c>
    </row>
    <row r="17" spans="1:10" x14ac:dyDescent="0.25">
      <c r="A17" s="39" t="s">
        <v>36</v>
      </c>
      <c r="B17" s="5" t="s">
        <v>130</v>
      </c>
      <c r="C17" s="24">
        <v>4199</v>
      </c>
      <c r="D17" s="24">
        <v>0</v>
      </c>
      <c r="E17" s="30">
        <f t="shared" si="2"/>
        <v>0</v>
      </c>
      <c r="F17" s="5"/>
      <c r="G17" s="6" t="s">
        <v>16</v>
      </c>
      <c r="H17" s="12" t="s">
        <v>173</v>
      </c>
      <c r="I17" s="5"/>
      <c r="J17" s="37">
        <f>IF(SUM($D$22:$D$23,$D$28:$D$31)&gt;0,1,0)</f>
        <v>0</v>
      </c>
    </row>
    <row r="18" spans="1:10" x14ac:dyDescent="0.25">
      <c r="A18" s="39" t="s">
        <v>37</v>
      </c>
      <c r="B18" s="5" t="s">
        <v>131</v>
      </c>
      <c r="C18" s="24">
        <v>4999</v>
      </c>
      <c r="D18" s="24">
        <v>0</v>
      </c>
      <c r="E18" s="30">
        <f t="shared" si="2"/>
        <v>0</v>
      </c>
      <c r="F18" s="5"/>
      <c r="G18" s="6" t="s">
        <v>17</v>
      </c>
      <c r="H18" s="12" t="s">
        <v>173</v>
      </c>
      <c r="I18" s="5"/>
      <c r="J18" s="37">
        <f>IF(SUM($D$24:$D$25,$D$32:$D$33)&gt;0,2,0)</f>
        <v>0</v>
      </c>
    </row>
    <row r="19" spans="1:10" x14ac:dyDescent="0.25">
      <c r="A19" s="39" t="s">
        <v>38</v>
      </c>
      <c r="B19" s="5" t="s">
        <v>132</v>
      </c>
      <c r="C19" s="24">
        <v>4999</v>
      </c>
      <c r="D19" s="24">
        <v>0</v>
      </c>
      <c r="E19" s="30">
        <f t="shared" si="2"/>
        <v>0</v>
      </c>
      <c r="F19" s="5"/>
      <c r="G19" s="6" t="s">
        <v>18</v>
      </c>
      <c r="H19" s="12" t="s">
        <v>171</v>
      </c>
      <c r="I19" s="5"/>
      <c r="J19" s="37">
        <f>IF(SUM($D$26,$D$34)&gt;0,3,0)</f>
        <v>0</v>
      </c>
    </row>
    <row r="20" spans="1:10" ht="20.25" thickBot="1" x14ac:dyDescent="0.35">
      <c r="B20" s="11" t="s">
        <v>21</v>
      </c>
      <c r="C20" s="23" t="s">
        <v>2</v>
      </c>
      <c r="D20" s="23" t="s">
        <v>3</v>
      </c>
      <c r="E20" s="29" t="s">
        <v>4</v>
      </c>
      <c r="F20" s="10" t="s">
        <v>11</v>
      </c>
      <c r="G20" s="10" t="s">
        <v>184</v>
      </c>
      <c r="H20" s="10" t="s">
        <v>12</v>
      </c>
      <c r="I20" s="10" t="s">
        <v>25</v>
      </c>
      <c r="J20" s="35"/>
    </row>
    <row r="21" spans="1:10" ht="15.75" thickTop="1" x14ac:dyDescent="0.25">
      <c r="B21" s="17" t="s">
        <v>26</v>
      </c>
      <c r="C21" s="25"/>
      <c r="D21" s="25"/>
      <c r="E21" s="31"/>
      <c r="F21" s="17"/>
      <c r="G21" s="17"/>
      <c r="H21" s="17"/>
      <c r="I21" s="17"/>
      <c r="J21" s="38"/>
    </row>
    <row r="22" spans="1:10" x14ac:dyDescent="0.25">
      <c r="A22" s="39" t="s">
        <v>39</v>
      </c>
      <c r="B22" s="13" t="s">
        <v>133</v>
      </c>
      <c r="C22" s="26">
        <v>5999</v>
      </c>
      <c r="D22" s="26">
        <v>0</v>
      </c>
      <c r="E22" s="32">
        <f t="shared" si="2"/>
        <v>0</v>
      </c>
      <c r="F22" s="15" t="s">
        <v>27</v>
      </c>
      <c r="G22" s="16" t="s">
        <v>16</v>
      </c>
      <c r="H22" s="15" t="s">
        <v>31</v>
      </c>
      <c r="I22" s="14"/>
      <c r="J22" s="37">
        <f>IF(SUM($D$14:$D$17)&gt;0,1,0)</f>
        <v>0</v>
      </c>
    </row>
    <row r="23" spans="1:10" x14ac:dyDescent="0.25">
      <c r="A23" s="39" t="s">
        <v>40</v>
      </c>
      <c r="B23" s="13" t="s">
        <v>134</v>
      </c>
      <c r="C23" s="26">
        <v>6759</v>
      </c>
      <c r="D23" s="24">
        <v>0</v>
      </c>
      <c r="E23" s="30">
        <f t="shared" si="2"/>
        <v>0</v>
      </c>
      <c r="F23" s="12" t="s">
        <v>27</v>
      </c>
      <c r="G23" s="6" t="s">
        <v>16</v>
      </c>
      <c r="H23" s="15" t="s">
        <v>31</v>
      </c>
      <c r="I23" s="5"/>
      <c r="J23" s="37">
        <f>IF(SUM($D$14:$D$17)&gt;0,1,0)</f>
        <v>0</v>
      </c>
    </row>
    <row r="24" spans="1:10" x14ac:dyDescent="0.25">
      <c r="A24" s="39" t="s">
        <v>41</v>
      </c>
      <c r="B24" s="13" t="s">
        <v>135</v>
      </c>
      <c r="C24" s="26">
        <v>4249</v>
      </c>
      <c r="D24" s="24">
        <v>0</v>
      </c>
      <c r="E24" s="30">
        <f t="shared" si="2"/>
        <v>0</v>
      </c>
      <c r="F24" s="12" t="s">
        <v>29</v>
      </c>
      <c r="G24" s="6" t="s">
        <v>17</v>
      </c>
      <c r="H24" s="12" t="s">
        <v>32</v>
      </c>
      <c r="I24" s="5"/>
      <c r="J24" s="37">
        <f>IF(SUM($D$18)&gt;0,2,0)</f>
        <v>0</v>
      </c>
    </row>
    <row r="25" spans="1:10" x14ac:dyDescent="0.25">
      <c r="A25" s="39" t="s">
        <v>42</v>
      </c>
      <c r="B25" s="13" t="s">
        <v>136</v>
      </c>
      <c r="C25" s="26">
        <v>7499</v>
      </c>
      <c r="D25" s="24">
        <v>0</v>
      </c>
      <c r="E25" s="30">
        <f t="shared" si="2"/>
        <v>0</v>
      </c>
      <c r="F25" s="12" t="s">
        <v>29</v>
      </c>
      <c r="G25" s="6" t="s">
        <v>17</v>
      </c>
      <c r="H25" s="12" t="s">
        <v>32</v>
      </c>
      <c r="I25" s="5"/>
      <c r="J25" s="37">
        <f>IF(SUM($D$18)&gt;0,2,0)</f>
        <v>0</v>
      </c>
    </row>
    <row r="26" spans="1:10" ht="15.75" customHeight="1" x14ac:dyDescent="0.25">
      <c r="A26" s="39" t="s">
        <v>43</v>
      </c>
      <c r="B26" s="13" t="s">
        <v>137</v>
      </c>
      <c r="C26" s="26">
        <v>5699</v>
      </c>
      <c r="D26" s="24">
        <v>0</v>
      </c>
      <c r="E26" s="30">
        <f t="shared" si="2"/>
        <v>0</v>
      </c>
      <c r="F26" s="12" t="s">
        <v>30</v>
      </c>
      <c r="G26" s="6" t="s">
        <v>18</v>
      </c>
      <c r="H26" s="12" t="s">
        <v>32</v>
      </c>
      <c r="I26" s="5"/>
      <c r="J26" s="37">
        <f>IF(SUM($D$19)&gt;0,3,0)</f>
        <v>0</v>
      </c>
    </row>
    <row r="27" spans="1:10" x14ac:dyDescent="0.25">
      <c r="B27" s="19" t="s">
        <v>61</v>
      </c>
      <c r="C27" s="25"/>
      <c r="D27" s="25"/>
      <c r="E27" s="31"/>
      <c r="F27" s="17"/>
      <c r="G27" s="17"/>
      <c r="H27" s="17"/>
      <c r="I27" s="17"/>
      <c r="J27" s="38"/>
    </row>
    <row r="28" spans="1:10" x14ac:dyDescent="0.25">
      <c r="A28" s="39" t="s">
        <v>44</v>
      </c>
      <c r="B28" s="7" t="s">
        <v>138</v>
      </c>
      <c r="C28" s="26">
        <v>2654</v>
      </c>
      <c r="D28" s="24">
        <v>0</v>
      </c>
      <c r="E28" s="30">
        <f t="shared" si="2"/>
        <v>0</v>
      </c>
      <c r="F28" s="12" t="s">
        <v>27</v>
      </c>
      <c r="G28" s="6" t="s">
        <v>16</v>
      </c>
      <c r="H28" s="12" t="s">
        <v>176</v>
      </c>
      <c r="I28" s="5"/>
      <c r="J28" s="37">
        <f>IF(SUM($D$14:$D$17)&gt;0,1,0)</f>
        <v>0</v>
      </c>
    </row>
    <row r="29" spans="1:10" x14ac:dyDescent="0.25">
      <c r="A29" s="39" t="s">
        <v>45</v>
      </c>
      <c r="B29" s="7" t="s">
        <v>139</v>
      </c>
      <c r="C29" s="26">
        <v>2679</v>
      </c>
      <c r="D29" s="24">
        <v>0</v>
      </c>
      <c r="E29" s="30">
        <f t="shared" si="2"/>
        <v>0</v>
      </c>
      <c r="F29" s="12" t="s">
        <v>27</v>
      </c>
      <c r="G29" s="6" t="s">
        <v>16</v>
      </c>
      <c r="H29" s="12" t="s">
        <v>176</v>
      </c>
      <c r="I29" s="5"/>
      <c r="J29" s="37">
        <f>IF(SUM($D$14:$D$17)&gt;0,1,0)</f>
        <v>0</v>
      </c>
    </row>
    <row r="30" spans="1:10" x14ac:dyDescent="0.25">
      <c r="A30" s="39" t="s">
        <v>46</v>
      </c>
      <c r="B30" s="7" t="s">
        <v>140</v>
      </c>
      <c r="C30" s="26">
        <v>2914</v>
      </c>
      <c r="D30" s="24">
        <v>0</v>
      </c>
      <c r="E30" s="30">
        <f t="shared" si="2"/>
        <v>0</v>
      </c>
      <c r="F30" s="12" t="s">
        <v>27</v>
      </c>
      <c r="G30" s="6" t="s">
        <v>16</v>
      </c>
      <c r="H30" s="12" t="s">
        <v>176</v>
      </c>
      <c r="I30" s="5"/>
      <c r="J30" s="37">
        <f>IF(SUM($D$14:$D$17)&gt;0,1,0)</f>
        <v>0</v>
      </c>
    </row>
    <row r="31" spans="1:10" x14ac:dyDescent="0.25">
      <c r="A31" s="39" t="s">
        <v>49</v>
      </c>
      <c r="B31" s="7" t="s">
        <v>141</v>
      </c>
      <c r="C31" s="26">
        <v>3199</v>
      </c>
      <c r="D31" s="24">
        <v>0</v>
      </c>
      <c r="E31" s="30">
        <f t="shared" si="2"/>
        <v>0</v>
      </c>
      <c r="F31" s="12" t="s">
        <v>27</v>
      </c>
      <c r="G31" s="6" t="s">
        <v>16</v>
      </c>
      <c r="H31" s="12" t="s">
        <v>176</v>
      </c>
      <c r="I31" s="5"/>
      <c r="J31" s="37">
        <f>IF(SUM($D$14:$D$17)&gt;0,1,0)</f>
        <v>0</v>
      </c>
    </row>
    <row r="32" spans="1:10" x14ac:dyDescent="0.25">
      <c r="A32" s="39" t="s">
        <v>48</v>
      </c>
      <c r="B32" s="7" t="s">
        <v>142</v>
      </c>
      <c r="C32" s="26">
        <v>2899</v>
      </c>
      <c r="D32" s="24">
        <v>0</v>
      </c>
      <c r="E32" s="30">
        <f t="shared" si="2"/>
        <v>0</v>
      </c>
      <c r="F32" s="12" t="s">
        <v>29</v>
      </c>
      <c r="G32" s="6" t="s">
        <v>17</v>
      </c>
      <c r="H32" s="12" t="s">
        <v>175</v>
      </c>
      <c r="I32" s="5"/>
      <c r="J32" s="37">
        <f>IF(SUM($D$18)&gt;0,2,0)</f>
        <v>0</v>
      </c>
    </row>
    <row r="33" spans="1:10" x14ac:dyDescent="0.25">
      <c r="A33" s="39" t="s">
        <v>47</v>
      </c>
      <c r="B33" s="7" t="s">
        <v>143</v>
      </c>
      <c r="C33" s="26">
        <v>3199</v>
      </c>
      <c r="D33" s="24">
        <v>0</v>
      </c>
      <c r="E33" s="30">
        <f t="shared" si="2"/>
        <v>0</v>
      </c>
      <c r="F33" s="12" t="s">
        <v>29</v>
      </c>
      <c r="G33" s="6" t="s">
        <v>17</v>
      </c>
      <c r="H33" s="12" t="s">
        <v>175</v>
      </c>
      <c r="I33" s="5"/>
      <c r="J33" s="37">
        <f>IF(SUM($D$18)&gt;0,2,0)</f>
        <v>0</v>
      </c>
    </row>
    <row r="34" spans="1:10" x14ac:dyDescent="0.25">
      <c r="A34" s="39" t="s">
        <v>50</v>
      </c>
      <c r="B34" s="7" t="s">
        <v>144</v>
      </c>
      <c r="C34" s="26">
        <v>3899</v>
      </c>
      <c r="D34" s="24">
        <v>0</v>
      </c>
      <c r="E34" s="30">
        <f t="shared" si="2"/>
        <v>0</v>
      </c>
      <c r="F34" s="12" t="s">
        <v>30</v>
      </c>
      <c r="G34" s="6" t="s">
        <v>18</v>
      </c>
      <c r="H34" s="12" t="s">
        <v>174</v>
      </c>
      <c r="I34" s="5"/>
      <c r="J34" s="37">
        <f>IF(SUM($D$19)&gt;0,3,0)</f>
        <v>0</v>
      </c>
    </row>
    <row r="35" spans="1:10" x14ac:dyDescent="0.25">
      <c r="B35" s="19" t="s">
        <v>51</v>
      </c>
      <c r="C35" s="25"/>
      <c r="D35" s="25"/>
      <c r="E35" s="31"/>
      <c r="F35" s="17"/>
      <c r="G35" s="17"/>
      <c r="H35" s="17"/>
      <c r="I35" s="17"/>
      <c r="J35" s="38"/>
    </row>
    <row r="36" spans="1:10" x14ac:dyDescent="0.25">
      <c r="A36" s="39" t="s">
        <v>52</v>
      </c>
      <c r="B36" s="7" t="s">
        <v>145</v>
      </c>
      <c r="C36" s="26">
        <v>1399</v>
      </c>
      <c r="D36" s="24">
        <v>0</v>
      </c>
      <c r="E36" s="30">
        <f t="shared" si="2"/>
        <v>0</v>
      </c>
      <c r="F36" s="12" t="s">
        <v>60</v>
      </c>
      <c r="G36" s="5" t="s">
        <v>16</v>
      </c>
      <c r="H36" s="12" t="s">
        <v>108</v>
      </c>
      <c r="I36" s="5"/>
      <c r="J36" s="38"/>
    </row>
    <row r="37" spans="1:10" x14ac:dyDescent="0.25">
      <c r="A37" s="39" t="s">
        <v>53</v>
      </c>
      <c r="B37" s="7" t="s">
        <v>146</v>
      </c>
      <c r="C37" s="26">
        <v>1619</v>
      </c>
      <c r="D37" s="24">
        <v>0</v>
      </c>
      <c r="E37" s="30">
        <f t="shared" si="2"/>
        <v>0</v>
      </c>
      <c r="F37" s="5" t="s">
        <v>27</v>
      </c>
      <c r="G37" s="5" t="s">
        <v>16</v>
      </c>
      <c r="H37" s="12" t="s">
        <v>108</v>
      </c>
      <c r="I37" s="5"/>
      <c r="J37" s="38"/>
    </row>
    <row r="38" spans="1:10" x14ac:dyDescent="0.25">
      <c r="A38" s="39" t="s">
        <v>54</v>
      </c>
      <c r="B38" s="7" t="s">
        <v>147</v>
      </c>
      <c r="C38" s="26">
        <v>1799</v>
      </c>
      <c r="D38" s="24">
        <v>0</v>
      </c>
      <c r="E38" s="30">
        <f t="shared" si="2"/>
        <v>0</v>
      </c>
      <c r="F38" s="5" t="s">
        <v>27</v>
      </c>
      <c r="G38" s="5" t="s">
        <v>16</v>
      </c>
      <c r="H38" s="12" t="s">
        <v>108</v>
      </c>
      <c r="I38" s="5"/>
      <c r="J38" s="38"/>
    </row>
    <row r="39" spans="1:10" x14ac:dyDescent="0.25">
      <c r="A39" s="39" t="s">
        <v>55</v>
      </c>
      <c r="B39" s="7" t="s">
        <v>148</v>
      </c>
      <c r="C39" s="26">
        <v>1849</v>
      </c>
      <c r="D39" s="24">
        <v>0</v>
      </c>
      <c r="E39" s="30">
        <f t="shared" si="2"/>
        <v>0</v>
      </c>
      <c r="F39" s="5" t="s">
        <v>27</v>
      </c>
      <c r="G39" s="5" t="s">
        <v>16</v>
      </c>
      <c r="H39" s="12" t="s">
        <v>108</v>
      </c>
      <c r="I39" s="5"/>
      <c r="J39" s="38"/>
    </row>
    <row r="40" spans="1:10" x14ac:dyDescent="0.25">
      <c r="A40" s="39" t="s">
        <v>56</v>
      </c>
      <c r="B40" s="7" t="s">
        <v>149</v>
      </c>
      <c r="C40" s="26">
        <v>1969</v>
      </c>
      <c r="D40" s="24">
        <v>0</v>
      </c>
      <c r="E40" s="30">
        <f t="shared" si="2"/>
        <v>0</v>
      </c>
      <c r="F40" s="5" t="s">
        <v>29</v>
      </c>
      <c r="G40" s="5" t="s">
        <v>17</v>
      </c>
      <c r="H40" s="12" t="s">
        <v>110</v>
      </c>
      <c r="I40" s="5"/>
      <c r="J40" s="38"/>
    </row>
    <row r="41" spans="1:10" x14ac:dyDescent="0.25">
      <c r="A41" s="39" t="s">
        <v>57</v>
      </c>
      <c r="B41" s="7" t="s">
        <v>150</v>
      </c>
      <c r="C41" s="26">
        <v>2049</v>
      </c>
      <c r="D41" s="24">
        <v>0</v>
      </c>
      <c r="E41" s="30">
        <f t="shared" si="2"/>
        <v>0</v>
      </c>
      <c r="F41" s="5" t="s">
        <v>29</v>
      </c>
      <c r="G41" s="5" t="s">
        <v>17</v>
      </c>
      <c r="H41" s="12" t="s">
        <v>111</v>
      </c>
      <c r="I41" s="5"/>
      <c r="J41" s="38"/>
    </row>
    <row r="42" spans="1:10" x14ac:dyDescent="0.25">
      <c r="A42" s="39" t="s">
        <v>58</v>
      </c>
      <c r="B42" s="7" t="s">
        <v>151</v>
      </c>
      <c r="C42" s="26">
        <v>2589</v>
      </c>
      <c r="D42" s="24">
        <v>0</v>
      </c>
      <c r="E42" s="30">
        <f t="shared" si="2"/>
        <v>0</v>
      </c>
      <c r="F42" s="5" t="s">
        <v>30</v>
      </c>
      <c r="G42" s="5" t="s">
        <v>18</v>
      </c>
      <c r="H42" s="12" t="s">
        <v>109</v>
      </c>
      <c r="I42" s="5"/>
      <c r="J42" s="38"/>
    </row>
    <row r="43" spans="1:10" x14ac:dyDescent="0.25">
      <c r="A43" s="39" t="s">
        <v>59</v>
      </c>
      <c r="B43" s="7" t="s">
        <v>152</v>
      </c>
      <c r="C43" s="26">
        <v>2799</v>
      </c>
      <c r="D43" s="24">
        <v>0</v>
      </c>
      <c r="E43" s="30">
        <f t="shared" si="2"/>
        <v>0</v>
      </c>
      <c r="F43" s="5" t="s">
        <v>30</v>
      </c>
      <c r="G43" s="5" t="s">
        <v>18</v>
      </c>
      <c r="H43" s="12" t="s">
        <v>112</v>
      </c>
      <c r="I43" s="5"/>
      <c r="J43" s="38"/>
    </row>
    <row r="44" spans="1:10" x14ac:dyDescent="0.25">
      <c r="A44" s="39" t="s">
        <v>63</v>
      </c>
      <c r="B44" s="7" t="s">
        <v>153</v>
      </c>
      <c r="C44" s="24">
        <v>2749</v>
      </c>
      <c r="D44" s="24">
        <v>0</v>
      </c>
      <c r="E44" s="30">
        <f t="shared" si="2"/>
        <v>0</v>
      </c>
      <c r="F44" s="5" t="s">
        <v>27</v>
      </c>
      <c r="G44" s="5" t="s">
        <v>16</v>
      </c>
      <c r="H44" s="12" t="s">
        <v>113</v>
      </c>
      <c r="I44" s="5"/>
      <c r="J44" s="38"/>
    </row>
    <row r="45" spans="1:10" x14ac:dyDescent="0.25">
      <c r="A45" s="39" t="s">
        <v>62</v>
      </c>
      <c r="B45" s="7" t="s">
        <v>154</v>
      </c>
      <c r="C45" s="24">
        <v>2999</v>
      </c>
      <c r="D45" s="24">
        <v>0</v>
      </c>
      <c r="E45" s="30">
        <f t="shared" si="2"/>
        <v>0</v>
      </c>
      <c r="F45" s="5" t="s">
        <v>29</v>
      </c>
      <c r="G45" s="5" t="s">
        <v>17</v>
      </c>
      <c r="H45" s="12" t="s">
        <v>114</v>
      </c>
      <c r="I45" s="5"/>
      <c r="J45" s="38"/>
    </row>
    <row r="46" spans="1:10" x14ac:dyDescent="0.25">
      <c r="B46" s="7"/>
      <c r="C46" s="24"/>
      <c r="D46" s="24"/>
      <c r="E46" s="30"/>
      <c r="F46" s="5"/>
      <c r="G46" s="5"/>
      <c r="H46" s="5"/>
      <c r="I46" s="5"/>
      <c r="J46" s="38"/>
    </row>
    <row r="47" spans="1:10" x14ac:dyDescent="0.25">
      <c r="A47" s="39" t="s">
        <v>64</v>
      </c>
      <c r="B47" s="7" t="s">
        <v>155</v>
      </c>
      <c r="C47" s="24">
        <v>1399</v>
      </c>
      <c r="D47" s="24">
        <v>0</v>
      </c>
      <c r="E47" s="30">
        <f t="shared" si="2"/>
        <v>0</v>
      </c>
      <c r="F47" s="12" t="s">
        <v>60</v>
      </c>
      <c r="G47" s="5" t="s">
        <v>16</v>
      </c>
      <c r="H47" s="12" t="s">
        <v>108</v>
      </c>
      <c r="I47" s="5"/>
      <c r="J47" s="38"/>
    </row>
    <row r="48" spans="1:10" x14ac:dyDescent="0.25">
      <c r="A48" s="39" t="s">
        <v>65</v>
      </c>
      <c r="B48" s="7" t="s">
        <v>156</v>
      </c>
      <c r="C48" s="24">
        <v>1679</v>
      </c>
      <c r="D48" s="24">
        <v>0</v>
      </c>
      <c r="E48" s="30">
        <f t="shared" si="2"/>
        <v>0</v>
      </c>
      <c r="F48" s="5" t="s">
        <v>27</v>
      </c>
      <c r="G48" s="5" t="s">
        <v>16</v>
      </c>
      <c r="H48" s="12" t="s">
        <v>108</v>
      </c>
      <c r="I48" s="5"/>
      <c r="J48" s="38"/>
    </row>
    <row r="49" spans="1:10" x14ac:dyDescent="0.25">
      <c r="A49" s="39" t="s">
        <v>66</v>
      </c>
      <c r="B49" s="7" t="s">
        <v>157</v>
      </c>
      <c r="C49" s="24">
        <v>1899</v>
      </c>
      <c r="D49" s="24">
        <v>0</v>
      </c>
      <c r="E49" s="30">
        <f t="shared" si="2"/>
        <v>0</v>
      </c>
      <c r="F49" s="5" t="s">
        <v>29</v>
      </c>
      <c r="G49" s="5" t="s">
        <v>17</v>
      </c>
      <c r="H49" s="12" t="s">
        <v>110</v>
      </c>
      <c r="I49" s="5"/>
      <c r="J49" s="38"/>
    </row>
    <row r="50" spans="1:10" x14ac:dyDescent="0.25">
      <c r="A50" s="39" t="s">
        <v>67</v>
      </c>
      <c r="B50" s="7" t="s">
        <v>158</v>
      </c>
      <c r="C50" s="24">
        <v>2359</v>
      </c>
      <c r="D50" s="24">
        <v>0</v>
      </c>
      <c r="E50" s="30">
        <f t="shared" si="2"/>
        <v>0</v>
      </c>
      <c r="F50" s="5" t="s">
        <v>30</v>
      </c>
      <c r="G50" s="5" t="s">
        <v>18</v>
      </c>
      <c r="H50" s="12" t="s">
        <v>109</v>
      </c>
      <c r="I50" s="5"/>
      <c r="J50" s="38"/>
    </row>
    <row r="51" spans="1:10" x14ac:dyDescent="0.25">
      <c r="B51" s="7"/>
      <c r="C51" s="24"/>
      <c r="D51" s="24"/>
      <c r="E51" s="30"/>
      <c r="F51" s="5"/>
      <c r="G51" s="5"/>
      <c r="H51" s="5"/>
      <c r="I51" s="5"/>
      <c r="J51" s="38"/>
    </row>
    <row r="52" spans="1:10" x14ac:dyDescent="0.25">
      <c r="A52" s="39" t="s">
        <v>76</v>
      </c>
      <c r="B52" s="7" t="s">
        <v>159</v>
      </c>
      <c r="C52" s="24">
        <v>2870</v>
      </c>
      <c r="D52" s="24">
        <v>0</v>
      </c>
      <c r="E52" s="30">
        <f t="shared" si="2"/>
        <v>0</v>
      </c>
      <c r="F52" s="5" t="s">
        <v>27</v>
      </c>
      <c r="G52" s="5" t="s">
        <v>16</v>
      </c>
      <c r="H52" s="12" t="s">
        <v>83</v>
      </c>
      <c r="I52" s="5"/>
      <c r="J52" s="38"/>
    </row>
    <row r="53" spans="1:10" x14ac:dyDescent="0.25">
      <c r="A53" s="39" t="s">
        <v>77</v>
      </c>
      <c r="B53" s="7" t="s">
        <v>160</v>
      </c>
      <c r="C53" s="24">
        <v>3680</v>
      </c>
      <c r="D53" s="24">
        <v>0</v>
      </c>
      <c r="E53" s="30">
        <f t="shared" si="2"/>
        <v>0</v>
      </c>
      <c r="F53" s="5" t="s">
        <v>29</v>
      </c>
      <c r="G53" s="5" t="s">
        <v>17</v>
      </c>
      <c r="H53" s="12" t="s">
        <v>83</v>
      </c>
      <c r="I53" s="5"/>
      <c r="J53" s="38"/>
    </row>
    <row r="54" spans="1:10" x14ac:dyDescent="0.25">
      <c r="A54" s="39" t="s">
        <v>78</v>
      </c>
      <c r="B54" s="7" t="s">
        <v>161</v>
      </c>
      <c r="C54" s="24">
        <v>4470</v>
      </c>
      <c r="D54" s="24">
        <v>0</v>
      </c>
      <c r="E54" s="30">
        <f t="shared" si="2"/>
        <v>0</v>
      </c>
      <c r="F54" s="5" t="s">
        <v>29</v>
      </c>
      <c r="G54" s="5" t="s">
        <v>17</v>
      </c>
      <c r="H54" s="12" t="s">
        <v>83</v>
      </c>
      <c r="I54" s="5"/>
      <c r="J54" s="38"/>
    </row>
    <row r="55" spans="1:10" x14ac:dyDescent="0.25">
      <c r="B55" s="19" t="s">
        <v>79</v>
      </c>
      <c r="C55" s="25"/>
      <c r="D55" s="25"/>
      <c r="E55" s="31"/>
      <c r="F55" s="17"/>
      <c r="G55" s="17"/>
      <c r="H55" s="17"/>
      <c r="I55" s="17"/>
      <c r="J55" s="38"/>
    </row>
    <row r="56" spans="1:10" x14ac:dyDescent="0.25">
      <c r="A56" s="39" t="s">
        <v>71</v>
      </c>
      <c r="B56" s="7" t="s">
        <v>162</v>
      </c>
      <c r="C56" s="24">
        <v>3699</v>
      </c>
      <c r="D56" s="24">
        <v>0</v>
      </c>
      <c r="E56" s="30">
        <f t="shared" ref="E56:E81" si="3">C56*D56</f>
        <v>0</v>
      </c>
      <c r="F56" s="5" t="s">
        <v>29</v>
      </c>
      <c r="G56" s="5" t="s">
        <v>17</v>
      </c>
      <c r="H56" s="12" t="s">
        <v>81</v>
      </c>
      <c r="I56" s="5"/>
      <c r="J56" s="38"/>
    </row>
    <row r="57" spans="1:10" x14ac:dyDescent="0.25">
      <c r="A57" s="39" t="s">
        <v>72</v>
      </c>
      <c r="B57" s="7" t="s">
        <v>163</v>
      </c>
      <c r="C57" s="24">
        <v>3749</v>
      </c>
      <c r="D57" s="24">
        <v>0</v>
      </c>
      <c r="E57" s="30">
        <f t="shared" si="3"/>
        <v>0</v>
      </c>
      <c r="F57" s="5" t="s">
        <v>29</v>
      </c>
      <c r="G57" s="5" t="s">
        <v>17</v>
      </c>
      <c r="H57" s="12" t="s">
        <v>107</v>
      </c>
      <c r="I57" s="5"/>
      <c r="J57" s="38"/>
    </row>
    <row r="58" spans="1:10" x14ac:dyDescent="0.25">
      <c r="A58" s="39" t="s">
        <v>73</v>
      </c>
      <c r="B58" s="21" t="s">
        <v>203</v>
      </c>
      <c r="C58" s="24">
        <v>4559</v>
      </c>
      <c r="D58" s="24">
        <v>0</v>
      </c>
      <c r="E58" s="30">
        <f t="shared" si="3"/>
        <v>0</v>
      </c>
      <c r="F58" s="5" t="s">
        <v>30</v>
      </c>
      <c r="G58" s="5" t="s">
        <v>18</v>
      </c>
      <c r="H58" s="12" t="s">
        <v>81</v>
      </c>
      <c r="I58" s="5"/>
      <c r="J58" s="38"/>
    </row>
    <row r="59" spans="1:10" x14ac:dyDescent="0.25">
      <c r="A59" s="39" t="s">
        <v>74</v>
      </c>
      <c r="B59" s="21" t="s">
        <v>204</v>
      </c>
      <c r="C59" s="24">
        <v>4889</v>
      </c>
      <c r="D59" s="24">
        <v>0</v>
      </c>
      <c r="E59" s="30">
        <f t="shared" si="3"/>
        <v>0</v>
      </c>
      <c r="F59" s="5" t="s">
        <v>30</v>
      </c>
      <c r="G59" s="5" t="s">
        <v>18</v>
      </c>
      <c r="H59" s="12" t="s">
        <v>107</v>
      </c>
      <c r="I59" s="5"/>
      <c r="J59" s="38"/>
    </row>
    <row r="60" spans="1:10" x14ac:dyDescent="0.25">
      <c r="B60" s="7"/>
      <c r="C60" s="24"/>
      <c r="D60" s="24"/>
      <c r="E60" s="30"/>
      <c r="F60" s="5"/>
      <c r="G60" s="5"/>
      <c r="H60" s="5"/>
      <c r="I60" s="5"/>
      <c r="J60" s="38"/>
    </row>
    <row r="61" spans="1:10" x14ac:dyDescent="0.25">
      <c r="A61" s="39" t="s">
        <v>68</v>
      </c>
      <c r="B61" s="7" t="s">
        <v>166</v>
      </c>
      <c r="C61" s="24">
        <v>5499</v>
      </c>
      <c r="D61" s="24">
        <v>0</v>
      </c>
      <c r="E61" s="30">
        <f t="shared" si="3"/>
        <v>0</v>
      </c>
      <c r="F61" s="5" t="s">
        <v>29</v>
      </c>
      <c r="G61" s="5" t="s">
        <v>17</v>
      </c>
      <c r="H61" s="12" t="s">
        <v>82</v>
      </c>
      <c r="I61" s="5"/>
      <c r="J61" s="38"/>
    </row>
    <row r="62" spans="1:10" x14ac:dyDescent="0.25">
      <c r="A62" s="39" t="s">
        <v>69</v>
      </c>
      <c r="B62" s="7" t="s">
        <v>167</v>
      </c>
      <c r="C62" s="24">
        <v>6799</v>
      </c>
      <c r="D62" s="24">
        <v>0</v>
      </c>
      <c r="E62" s="30">
        <f t="shared" si="3"/>
        <v>0</v>
      </c>
      <c r="F62" s="5" t="s">
        <v>30</v>
      </c>
      <c r="G62" s="5" t="s">
        <v>18</v>
      </c>
      <c r="H62" s="12" t="s">
        <v>82</v>
      </c>
      <c r="I62" s="5"/>
      <c r="J62" s="38"/>
    </row>
    <row r="63" spans="1:10" x14ac:dyDescent="0.25">
      <c r="A63" s="39" t="s">
        <v>70</v>
      </c>
      <c r="B63" s="7" t="s">
        <v>168</v>
      </c>
      <c r="C63" s="24">
        <v>6999</v>
      </c>
      <c r="D63" s="24">
        <v>0</v>
      </c>
      <c r="E63" s="30">
        <f t="shared" si="3"/>
        <v>0</v>
      </c>
      <c r="F63" s="12" t="s">
        <v>75</v>
      </c>
      <c r="G63" s="5" t="s">
        <v>17</v>
      </c>
      <c r="H63" s="12" t="s">
        <v>82</v>
      </c>
      <c r="I63" s="5"/>
      <c r="J63" s="38"/>
    </row>
    <row r="64" spans="1:10" ht="20.25" thickBot="1" x14ac:dyDescent="0.35">
      <c r="B64" s="11" t="s">
        <v>20</v>
      </c>
      <c r="C64" s="23" t="s">
        <v>2</v>
      </c>
      <c r="D64" s="23" t="s">
        <v>3</v>
      </c>
      <c r="E64" s="29" t="s">
        <v>4</v>
      </c>
      <c r="F64" s="10"/>
      <c r="G64" s="10"/>
      <c r="H64" s="10"/>
      <c r="I64" s="10" t="s">
        <v>25</v>
      </c>
      <c r="J64" s="33" t="s">
        <v>24</v>
      </c>
    </row>
    <row r="65" spans="1:10" ht="15.75" thickTop="1" x14ac:dyDescent="0.25">
      <c r="A65" s="39" t="s">
        <v>206</v>
      </c>
      <c r="B65" s="5" t="s">
        <v>5</v>
      </c>
      <c r="C65" s="24">
        <v>349</v>
      </c>
      <c r="D65" s="24">
        <v>0</v>
      </c>
      <c r="E65" s="30">
        <f t="shared" si="3"/>
        <v>0</v>
      </c>
      <c r="F65" s="5"/>
      <c r="G65" s="5"/>
      <c r="H65" s="12" t="s">
        <v>177</v>
      </c>
      <c r="I65" s="5"/>
      <c r="J65" s="38"/>
    </row>
    <row r="66" spans="1:10" x14ac:dyDescent="0.25">
      <c r="A66" s="39" t="s">
        <v>202</v>
      </c>
      <c r="B66" s="22" t="s">
        <v>205</v>
      </c>
      <c r="C66" s="24">
        <v>649</v>
      </c>
      <c r="D66" s="24">
        <v>0</v>
      </c>
      <c r="E66" s="30">
        <f t="shared" si="3"/>
        <v>0</v>
      </c>
      <c r="F66" s="5"/>
      <c r="G66" s="5"/>
      <c r="H66" s="12" t="s">
        <v>177</v>
      </c>
      <c r="I66" s="5"/>
      <c r="J66" s="38"/>
    </row>
    <row r="67" spans="1:10" x14ac:dyDescent="0.25">
      <c r="B67" s="22"/>
      <c r="C67" s="24"/>
      <c r="D67" s="24"/>
      <c r="E67" s="30"/>
      <c r="F67" s="5"/>
      <c r="G67" s="5"/>
      <c r="H67" s="12"/>
      <c r="I67" s="5"/>
      <c r="J67" s="38"/>
    </row>
    <row r="68" spans="1:10" x14ac:dyDescent="0.25">
      <c r="A68" s="39" t="s">
        <v>200</v>
      </c>
      <c r="B68" s="22" t="s">
        <v>199</v>
      </c>
      <c r="C68" s="24">
        <v>149</v>
      </c>
      <c r="D68" s="24">
        <v>0</v>
      </c>
      <c r="E68" s="30">
        <f t="shared" si="3"/>
        <v>0</v>
      </c>
      <c r="F68" s="5"/>
      <c r="G68" s="5"/>
      <c r="H68" s="12" t="s">
        <v>201</v>
      </c>
      <c r="I68" s="5"/>
      <c r="J68" s="38"/>
    </row>
    <row r="69" spans="1:10" x14ac:dyDescent="0.25">
      <c r="A69" s="39" t="s">
        <v>198</v>
      </c>
      <c r="B69" s="22" t="s">
        <v>197</v>
      </c>
      <c r="C69" s="24">
        <v>299</v>
      </c>
      <c r="D69" s="24">
        <v>0</v>
      </c>
      <c r="E69" s="30">
        <f t="shared" si="3"/>
        <v>0</v>
      </c>
      <c r="F69" s="5"/>
      <c r="G69" s="5"/>
      <c r="H69" s="12" t="s">
        <v>196</v>
      </c>
      <c r="I69" s="5"/>
      <c r="J69" s="38"/>
    </row>
    <row r="70" spans="1:10" x14ac:dyDescent="0.25">
      <c r="B70" s="8"/>
      <c r="C70" s="24"/>
      <c r="D70" s="24"/>
      <c r="E70" s="30"/>
      <c r="F70" s="5"/>
      <c r="G70" s="5"/>
      <c r="H70" s="5"/>
      <c r="I70" s="5"/>
      <c r="J70" s="38"/>
    </row>
    <row r="71" spans="1:10" x14ac:dyDescent="0.25">
      <c r="A71" s="39" t="s">
        <v>97</v>
      </c>
      <c r="B71" s="20" t="s">
        <v>6</v>
      </c>
      <c r="C71" s="24">
        <v>499</v>
      </c>
      <c r="D71" s="24">
        <v>0</v>
      </c>
      <c r="E71" s="30">
        <f t="shared" si="3"/>
        <v>0</v>
      </c>
      <c r="F71" s="5"/>
      <c r="G71" s="5"/>
      <c r="H71" s="12" t="s">
        <v>179</v>
      </c>
      <c r="I71" s="5"/>
      <c r="J71" s="38"/>
    </row>
    <row r="72" spans="1:10" x14ac:dyDescent="0.25">
      <c r="A72" s="39" t="s">
        <v>98</v>
      </c>
      <c r="B72" s="21" t="s">
        <v>8</v>
      </c>
      <c r="C72" s="24">
        <v>899</v>
      </c>
      <c r="D72" s="24">
        <v>0</v>
      </c>
      <c r="E72" s="30">
        <f t="shared" si="3"/>
        <v>0</v>
      </c>
      <c r="F72" s="5"/>
      <c r="G72" s="5"/>
      <c r="H72" s="12" t="s">
        <v>180</v>
      </c>
      <c r="I72" s="5"/>
      <c r="J72" s="38"/>
    </row>
    <row r="73" spans="1:10" x14ac:dyDescent="0.25">
      <c r="A73" s="39" t="s">
        <v>99</v>
      </c>
      <c r="B73" s="9" t="s">
        <v>10</v>
      </c>
      <c r="C73" s="24">
        <v>1230</v>
      </c>
      <c r="D73" s="24">
        <v>0</v>
      </c>
      <c r="E73" s="30">
        <f t="shared" si="3"/>
        <v>0</v>
      </c>
      <c r="F73" s="5"/>
      <c r="G73" s="5"/>
      <c r="H73" s="12" t="s">
        <v>181</v>
      </c>
      <c r="I73" s="5"/>
      <c r="J73" s="38"/>
    </row>
    <row r="74" spans="1:10" x14ac:dyDescent="0.25">
      <c r="B74" s="5"/>
      <c r="C74" s="24"/>
      <c r="D74" s="24"/>
      <c r="E74" s="30"/>
      <c r="F74" s="5"/>
      <c r="G74" s="5"/>
      <c r="H74" s="5"/>
      <c r="I74" s="5"/>
      <c r="J74" s="38"/>
    </row>
    <row r="75" spans="1:10" x14ac:dyDescent="0.25">
      <c r="A75" s="39" t="s">
        <v>101</v>
      </c>
      <c r="B75" s="7" t="s">
        <v>7</v>
      </c>
      <c r="C75" s="24">
        <v>449</v>
      </c>
      <c r="D75" s="24">
        <v>0</v>
      </c>
      <c r="E75" s="30">
        <f t="shared" si="3"/>
        <v>0</v>
      </c>
      <c r="F75" s="5"/>
      <c r="G75" s="5"/>
      <c r="H75" s="12" t="s">
        <v>182</v>
      </c>
      <c r="I75" s="5"/>
      <c r="J75" s="38"/>
    </row>
    <row r="76" spans="1:10" x14ac:dyDescent="0.25">
      <c r="A76" s="39" t="s">
        <v>100</v>
      </c>
      <c r="B76" s="9" t="s">
        <v>9</v>
      </c>
      <c r="C76" s="24">
        <v>499</v>
      </c>
      <c r="D76" s="24">
        <v>0</v>
      </c>
      <c r="E76" s="30">
        <f t="shared" si="3"/>
        <v>0</v>
      </c>
      <c r="F76" s="5"/>
      <c r="G76" s="5"/>
      <c r="H76" s="12" t="s">
        <v>178</v>
      </c>
      <c r="I76" s="5"/>
      <c r="J76" s="38"/>
    </row>
    <row r="77" spans="1:10" x14ac:dyDescent="0.25">
      <c r="A77" s="39" t="s">
        <v>102</v>
      </c>
      <c r="B77" s="7" t="s">
        <v>15</v>
      </c>
      <c r="C77" s="24">
        <v>799</v>
      </c>
      <c r="D77" s="24">
        <v>0</v>
      </c>
      <c r="E77" s="30">
        <f t="shared" si="3"/>
        <v>0</v>
      </c>
      <c r="F77" s="5"/>
      <c r="G77" s="5"/>
      <c r="H77" s="12" t="s">
        <v>183</v>
      </c>
      <c r="I77" s="5"/>
      <c r="J77" s="38">
        <f>IF(SUM($D$75:$D$76)&gt;0,1,0)</f>
        <v>0</v>
      </c>
    </row>
    <row r="78" spans="1:10" ht="20.25" thickBot="1" x14ac:dyDescent="0.35">
      <c r="B78" s="11" t="s">
        <v>185</v>
      </c>
      <c r="C78" s="23" t="s">
        <v>2</v>
      </c>
      <c r="D78" s="23" t="s">
        <v>3</v>
      </c>
      <c r="E78" s="29" t="s">
        <v>4</v>
      </c>
      <c r="F78" s="10" t="s">
        <v>28</v>
      </c>
      <c r="G78" s="10" t="s">
        <v>184</v>
      </c>
      <c r="H78" s="10"/>
      <c r="I78" s="10" t="s">
        <v>25</v>
      </c>
      <c r="J78" s="35"/>
    </row>
    <row r="79" spans="1:10" ht="15.75" thickTop="1" x14ac:dyDescent="0.25">
      <c r="A79" s="39" t="s">
        <v>103</v>
      </c>
      <c r="B79" s="12" t="s">
        <v>115</v>
      </c>
      <c r="C79" s="27">
        <v>6999</v>
      </c>
      <c r="D79" s="24">
        <v>0</v>
      </c>
      <c r="E79" s="30">
        <f t="shared" si="3"/>
        <v>0</v>
      </c>
      <c r="F79" s="12" t="s">
        <v>106</v>
      </c>
      <c r="G79" s="5" t="s">
        <v>18</v>
      </c>
      <c r="H79" s="5" t="s">
        <v>186</v>
      </c>
      <c r="I79" s="5"/>
      <c r="J79" s="38"/>
    </row>
    <row r="80" spans="1:10" x14ac:dyDescent="0.25">
      <c r="A80" s="39" t="s">
        <v>105</v>
      </c>
      <c r="B80" s="12" t="s">
        <v>116</v>
      </c>
      <c r="C80" s="24">
        <v>9999</v>
      </c>
      <c r="D80" s="24">
        <v>0</v>
      </c>
      <c r="E80" s="30">
        <f t="shared" si="3"/>
        <v>0</v>
      </c>
      <c r="F80" s="5" t="s">
        <v>30</v>
      </c>
      <c r="G80" s="5" t="s">
        <v>18</v>
      </c>
      <c r="H80" s="5" t="s">
        <v>187</v>
      </c>
      <c r="I80" s="5"/>
      <c r="J80" s="38"/>
    </row>
    <row r="81" spans="1:10" x14ac:dyDescent="0.25">
      <c r="A81" s="39" t="s">
        <v>104</v>
      </c>
      <c r="B81" s="12" t="s">
        <v>117</v>
      </c>
      <c r="C81" s="27">
        <v>10699</v>
      </c>
      <c r="D81" s="24">
        <v>0</v>
      </c>
      <c r="E81" s="30">
        <f t="shared" si="3"/>
        <v>0</v>
      </c>
      <c r="F81" s="12" t="s">
        <v>106</v>
      </c>
      <c r="G81" s="5" t="s">
        <v>18</v>
      </c>
      <c r="H81" s="5" t="s">
        <v>188</v>
      </c>
      <c r="I81" s="5"/>
      <c r="J81" s="38"/>
    </row>
    <row r="82" spans="1:10" x14ac:dyDescent="0.25">
      <c r="H82" t="s">
        <v>189</v>
      </c>
    </row>
    <row r="83" spans="1:10" ht="18" thickBot="1" x14ac:dyDescent="0.35">
      <c r="B83" s="42" t="s">
        <v>195</v>
      </c>
    </row>
    <row r="84" spans="1:10" ht="15.75" thickTop="1" x14ac:dyDescent="0.25"/>
  </sheetData>
  <sheetProtection password="86F7" sheet="1" formatRows="0" deleteRows="0"/>
  <conditionalFormatting sqref="C2">
    <cfRule type="colorScale" priority="21">
      <colorScale>
        <cfvo type="num" val="0"/>
        <cfvo type="num" val="5000"/>
        <cfvo type="max"/>
        <color rgb="FFF8696B"/>
        <color rgb="FFFFEB84"/>
        <color rgb="FF63BE7B"/>
      </colorScale>
    </cfRule>
  </conditionalFormatting>
  <conditionalFormatting sqref="B77:I77 B14:I19 B22:I26 B28:I34">
    <cfRule type="expression" dxfId="3" priority="2">
      <formula>AND($J14=3)</formula>
    </cfRule>
    <cfRule type="expression" dxfId="2" priority="9">
      <formula>AND($J14=2)</formula>
    </cfRule>
    <cfRule type="expression" dxfId="1" priority="16">
      <formula>AND($J14=1)</formula>
    </cfRule>
  </conditionalFormatting>
  <conditionalFormatting sqref="B22:I26 B56:I63 B4:I12 B14:I19 B28:I34 B79:I81 B36:I54 B65:J77">
    <cfRule type="expression" dxfId="0" priority="1">
      <formula>AND($C4&gt;$C$2,$D4=0)</formula>
    </cfRule>
  </conditionalFormatting>
  <hyperlinks>
    <hyperlink ref="H52" location="'LASER&amp;LED'!A1" display="Projektor z trwałym i nowoczesnym źródłem światła. Naciśnij TUTAJ by dowiedzieć się wiecej."/>
    <hyperlink ref="H53" location="'CASIO LASER&amp;LED'!A1" display="Projektor z trwałym i nowoczesnym źródłem światła. Naciśnij TUTAJ by dowiedzieć się wiecej."/>
    <hyperlink ref="H54" location="'CASIO LASER&amp;LED'!A1" display="Projektor z trwałym i nowoczesnym źródłem światła. Naciśnij TUTAJ by dowiedzieć się wiecej."/>
    <hyperlink ref="B83" location="START!A1" display="Powrót do STARTU"/>
  </hyperlinks>
  <pageMargins left="0.7" right="0.7" top="0.75" bottom="0.75" header="0.3" footer="0.3"/>
  <pageSetup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85" zoomScaleNormal="85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6.28515625" style="39" bestFit="1" customWidth="1"/>
    <col min="2" max="2" width="95.140625" bestFit="1" customWidth="1"/>
    <col min="3" max="3" width="13" bestFit="1" customWidth="1"/>
    <col min="5" max="5" width="13" bestFit="1" customWidth="1"/>
    <col min="6" max="6" width="5.42578125" hidden="1" customWidth="1"/>
    <col min="7" max="7" width="3.85546875" style="34" hidden="1" customWidth="1"/>
  </cols>
  <sheetData>
    <row r="1" spans="1:8" ht="20.25" thickBot="1" x14ac:dyDescent="0.35">
      <c r="A1" s="39" t="s">
        <v>23</v>
      </c>
      <c r="B1" s="2" t="s">
        <v>0</v>
      </c>
      <c r="C1" s="2" t="s">
        <v>1</v>
      </c>
      <c r="D1" s="2"/>
      <c r="E1" s="3" t="s">
        <v>4</v>
      </c>
      <c r="F1" s="1"/>
      <c r="G1" s="33" t="s">
        <v>19</v>
      </c>
    </row>
    <row r="2" spans="1:8" ht="21" thickTop="1" thickBot="1" x14ac:dyDescent="0.35">
      <c r="A2" s="40"/>
      <c r="B2" s="41">
        <v>14000</v>
      </c>
      <c r="C2" s="28">
        <f>Budzet-SumaWydatkow</f>
        <v>14000</v>
      </c>
      <c r="E2" s="28">
        <f>SUMPRODUCT(C3:C81,D3:D81)</f>
        <v>0</v>
      </c>
      <c r="F2" s="4"/>
    </row>
    <row r="3" spans="1:8" ht="21" thickTop="1" thickBot="1" x14ac:dyDescent="0.35">
      <c r="B3" s="11" t="s">
        <v>80</v>
      </c>
      <c r="C3" s="23" t="s">
        <v>2</v>
      </c>
      <c r="D3" s="23" t="s">
        <v>3</v>
      </c>
      <c r="E3" s="29" t="s">
        <v>4</v>
      </c>
      <c r="F3" s="10" t="s">
        <v>25</v>
      </c>
      <c r="G3" s="35"/>
    </row>
    <row r="4" spans="1:8" ht="15.75" thickTop="1" x14ac:dyDescent="0.25">
      <c r="A4" s="39" t="s">
        <v>87</v>
      </c>
      <c r="B4" s="5" t="s">
        <v>118</v>
      </c>
      <c r="C4" s="24">
        <v>8499</v>
      </c>
      <c r="D4" s="24">
        <v>0</v>
      </c>
      <c r="E4" s="30">
        <f t="shared" ref="E4:E11" si="0">C4*D4</f>
        <v>0</v>
      </c>
      <c r="F4" s="5"/>
      <c r="G4" s="36"/>
      <c r="H4" s="18"/>
    </row>
    <row r="5" spans="1:8" x14ac:dyDescent="0.25">
      <c r="A5" s="39" t="s">
        <v>88</v>
      </c>
      <c r="B5" s="5" t="s">
        <v>119</v>
      </c>
      <c r="C5" s="24">
        <v>8999</v>
      </c>
      <c r="D5" s="24">
        <v>0</v>
      </c>
      <c r="E5" s="30">
        <f t="shared" si="0"/>
        <v>0</v>
      </c>
      <c r="F5" s="5"/>
      <c r="G5" s="36"/>
      <c r="H5" s="18"/>
    </row>
    <row r="6" spans="1:8" x14ac:dyDescent="0.25">
      <c r="A6" s="39" t="s">
        <v>89</v>
      </c>
      <c r="B6" s="5" t="s">
        <v>120</v>
      </c>
      <c r="C6" s="24">
        <v>8999</v>
      </c>
      <c r="D6" s="24">
        <v>0</v>
      </c>
      <c r="E6" s="30">
        <f t="shared" si="0"/>
        <v>0</v>
      </c>
      <c r="F6" s="5"/>
      <c r="G6" s="36"/>
      <c r="H6" s="18"/>
    </row>
    <row r="7" spans="1:8" x14ac:dyDescent="0.25">
      <c r="A7" s="39" t="s">
        <v>90</v>
      </c>
      <c r="B7" s="5" t="s">
        <v>121</v>
      </c>
      <c r="C7" s="24">
        <v>9999</v>
      </c>
      <c r="D7" s="24">
        <v>0</v>
      </c>
      <c r="E7" s="30">
        <f t="shared" si="0"/>
        <v>0</v>
      </c>
      <c r="F7" s="5"/>
      <c r="G7" s="36"/>
      <c r="H7" s="18"/>
    </row>
    <row r="8" spans="1:8" x14ac:dyDescent="0.25">
      <c r="A8" s="39" t="s">
        <v>91</v>
      </c>
      <c r="B8" s="5" t="s">
        <v>122</v>
      </c>
      <c r="C8" s="24">
        <v>9999</v>
      </c>
      <c r="D8" s="24">
        <v>0</v>
      </c>
      <c r="E8" s="30">
        <f t="shared" si="0"/>
        <v>0</v>
      </c>
      <c r="F8" s="5"/>
      <c r="G8" s="36"/>
      <c r="H8" s="18"/>
    </row>
    <row r="9" spans="1:8" x14ac:dyDescent="0.25">
      <c r="A9" s="39" t="s">
        <v>92</v>
      </c>
      <c r="B9" s="5" t="s">
        <v>123</v>
      </c>
      <c r="C9" s="24">
        <v>10699</v>
      </c>
      <c r="D9" s="24">
        <v>0</v>
      </c>
      <c r="E9" s="30">
        <f t="shared" si="0"/>
        <v>0</v>
      </c>
      <c r="F9" s="5"/>
      <c r="G9" s="36"/>
      <c r="H9" s="18"/>
    </row>
    <row r="10" spans="1:8" x14ac:dyDescent="0.25">
      <c r="A10" s="39" t="s">
        <v>93</v>
      </c>
      <c r="B10" s="5" t="s">
        <v>124</v>
      </c>
      <c r="C10" s="24">
        <v>8999</v>
      </c>
      <c r="D10" s="24">
        <v>0</v>
      </c>
      <c r="E10" s="30">
        <f t="shared" si="0"/>
        <v>0</v>
      </c>
      <c r="F10" s="5"/>
      <c r="G10" s="36"/>
      <c r="H10" s="18"/>
    </row>
    <row r="11" spans="1:8" x14ac:dyDescent="0.25">
      <c r="A11" s="39" t="s">
        <v>94</v>
      </c>
      <c r="B11" s="5" t="s">
        <v>125</v>
      </c>
      <c r="C11" s="24">
        <v>11999</v>
      </c>
      <c r="D11" s="24">
        <v>0</v>
      </c>
      <c r="E11" s="30">
        <f t="shared" si="0"/>
        <v>0</v>
      </c>
      <c r="F11" s="5"/>
      <c r="G11" s="36"/>
      <c r="H11" s="18"/>
    </row>
    <row r="12" spans="1:8" x14ac:dyDescent="0.25">
      <c r="A12" s="39" t="s">
        <v>95</v>
      </c>
      <c r="B12" s="5" t="s">
        <v>126</v>
      </c>
      <c r="C12" s="24">
        <v>9999</v>
      </c>
      <c r="D12" s="24">
        <v>0</v>
      </c>
      <c r="E12" s="30">
        <v>0</v>
      </c>
      <c r="F12" s="5"/>
      <c r="G12" s="36"/>
      <c r="H12" s="18"/>
    </row>
    <row r="13" spans="1:8" ht="20.25" thickBot="1" x14ac:dyDescent="0.35">
      <c r="B13" s="11" t="s">
        <v>22</v>
      </c>
      <c r="C13" s="23" t="s">
        <v>2</v>
      </c>
      <c r="D13" s="23" t="s">
        <v>3</v>
      </c>
      <c r="E13" s="29" t="s">
        <v>4</v>
      </c>
      <c r="F13" s="10" t="s">
        <v>25</v>
      </c>
      <c r="G13" s="35"/>
    </row>
    <row r="14" spans="1:8" ht="15.75" thickTop="1" x14ac:dyDescent="0.25">
      <c r="A14" s="39" t="s">
        <v>33</v>
      </c>
      <c r="B14" s="5" t="s">
        <v>127</v>
      </c>
      <c r="C14" s="24">
        <v>2999</v>
      </c>
      <c r="D14" s="24">
        <v>0</v>
      </c>
      <c r="E14" s="30">
        <f t="shared" ref="E14:E54" si="1">C14*D14</f>
        <v>0</v>
      </c>
      <c r="F14" s="5"/>
      <c r="G14" s="37">
        <f>IF(SUM($D$22:$D$23,$D$28:$D$31)&gt;0,1,0)</f>
        <v>0</v>
      </c>
    </row>
    <row r="15" spans="1:8" x14ac:dyDescent="0.25">
      <c r="A15" s="39" t="s">
        <v>34</v>
      </c>
      <c r="B15" s="5" t="s">
        <v>128</v>
      </c>
      <c r="C15" s="24">
        <v>3599</v>
      </c>
      <c r="D15" s="24">
        <v>0</v>
      </c>
      <c r="E15" s="30">
        <f t="shared" si="1"/>
        <v>0</v>
      </c>
      <c r="F15" s="5"/>
      <c r="G15" s="37">
        <f>IF(SUM($D$22:$D$23,$D$28:$D$31)&gt;0,1,0)</f>
        <v>0</v>
      </c>
    </row>
    <row r="16" spans="1:8" x14ac:dyDescent="0.25">
      <c r="A16" s="39" t="s">
        <v>35</v>
      </c>
      <c r="B16" s="12" t="s">
        <v>129</v>
      </c>
      <c r="C16" s="24">
        <v>3599</v>
      </c>
      <c r="D16" s="24">
        <v>0</v>
      </c>
      <c r="E16" s="30">
        <f t="shared" si="1"/>
        <v>0</v>
      </c>
      <c r="F16" s="5"/>
      <c r="G16" s="37">
        <f>IF(SUM($D$22:$D$23,$D$28:$D$31)&gt;0,1,0)</f>
        <v>0</v>
      </c>
    </row>
    <row r="17" spans="1:7" x14ac:dyDescent="0.25">
      <c r="A17" s="39" t="s">
        <v>36</v>
      </c>
      <c r="B17" s="5" t="s">
        <v>130</v>
      </c>
      <c r="C17" s="24">
        <v>4199</v>
      </c>
      <c r="D17" s="24">
        <v>0</v>
      </c>
      <c r="E17" s="30">
        <f t="shared" si="1"/>
        <v>0</v>
      </c>
      <c r="F17" s="5"/>
      <c r="G17" s="37">
        <f>IF(SUM($D$22:$D$23,$D$28:$D$31)&gt;0,1,0)</f>
        <v>0</v>
      </c>
    </row>
    <row r="18" spans="1:7" x14ac:dyDescent="0.25">
      <c r="A18" s="39" t="s">
        <v>37</v>
      </c>
      <c r="B18" s="5" t="s">
        <v>131</v>
      </c>
      <c r="C18" s="24">
        <v>4999</v>
      </c>
      <c r="D18" s="24">
        <v>0</v>
      </c>
      <c r="E18" s="30">
        <f t="shared" si="1"/>
        <v>0</v>
      </c>
      <c r="F18" s="5"/>
      <c r="G18" s="37">
        <f>IF(SUM($D$24:$D$25,$D$32:$D$33)&gt;0,1,0)</f>
        <v>0</v>
      </c>
    </row>
    <row r="19" spans="1:7" x14ac:dyDescent="0.25">
      <c r="A19" s="39" t="s">
        <v>38</v>
      </c>
      <c r="B19" s="5" t="s">
        <v>132</v>
      </c>
      <c r="C19" s="24">
        <v>4999</v>
      </c>
      <c r="D19" s="24">
        <v>0</v>
      </c>
      <c r="E19" s="30">
        <f t="shared" si="1"/>
        <v>0</v>
      </c>
      <c r="F19" s="5"/>
      <c r="G19" s="37">
        <f>IF(SUM($D$26,$D$34)&gt;0,1,0)</f>
        <v>0</v>
      </c>
    </row>
    <row r="20" spans="1:7" ht="20.25" thickBot="1" x14ac:dyDescent="0.35">
      <c r="B20" s="11" t="s">
        <v>21</v>
      </c>
      <c r="C20" s="23" t="s">
        <v>2</v>
      </c>
      <c r="D20" s="23" t="s">
        <v>3</v>
      </c>
      <c r="E20" s="29" t="s">
        <v>4</v>
      </c>
      <c r="F20" s="10" t="s">
        <v>25</v>
      </c>
      <c r="G20" s="35"/>
    </row>
    <row r="21" spans="1:7" ht="15.75" thickTop="1" x14ac:dyDescent="0.25">
      <c r="B21" s="17" t="s">
        <v>26</v>
      </c>
      <c r="C21" s="25"/>
      <c r="D21" s="25"/>
      <c r="E21" s="31"/>
      <c r="F21" s="17"/>
      <c r="G21" s="38"/>
    </row>
    <row r="22" spans="1:7" x14ac:dyDescent="0.25">
      <c r="A22" s="39" t="s">
        <v>39</v>
      </c>
      <c r="B22" s="13" t="s">
        <v>133</v>
      </c>
      <c r="C22" s="26">
        <v>5999</v>
      </c>
      <c r="D22" s="26">
        <v>0</v>
      </c>
      <c r="E22" s="32">
        <f t="shared" si="1"/>
        <v>0</v>
      </c>
      <c r="F22" s="14"/>
      <c r="G22" s="37">
        <f>IF(SUM($D$14:$D$17)&gt;0,1,0)</f>
        <v>0</v>
      </c>
    </row>
    <row r="23" spans="1:7" x14ac:dyDescent="0.25">
      <c r="A23" s="39" t="s">
        <v>40</v>
      </c>
      <c r="B23" s="13" t="s">
        <v>134</v>
      </c>
      <c r="C23" s="26">
        <v>6759</v>
      </c>
      <c r="D23" s="24">
        <v>0</v>
      </c>
      <c r="E23" s="30">
        <f t="shared" si="1"/>
        <v>0</v>
      </c>
      <c r="F23" s="5"/>
      <c r="G23" s="37">
        <f>IF(SUM($D$14:$D$17)&gt;0,1,0)</f>
        <v>0</v>
      </c>
    </row>
    <row r="24" spans="1:7" x14ac:dyDescent="0.25">
      <c r="A24" s="39" t="s">
        <v>41</v>
      </c>
      <c r="B24" s="13" t="s">
        <v>135</v>
      </c>
      <c r="C24" s="26">
        <v>4249</v>
      </c>
      <c r="D24" s="24">
        <v>0</v>
      </c>
      <c r="E24" s="30">
        <f t="shared" si="1"/>
        <v>0</v>
      </c>
      <c r="F24" s="5"/>
      <c r="G24" s="37">
        <f>IF(SUM($D$18)&gt;0,1,0)</f>
        <v>0</v>
      </c>
    </row>
    <row r="25" spans="1:7" x14ac:dyDescent="0.25">
      <c r="A25" s="39" t="s">
        <v>42</v>
      </c>
      <c r="B25" s="13" t="s">
        <v>136</v>
      </c>
      <c r="C25" s="26">
        <v>7499</v>
      </c>
      <c r="D25" s="24">
        <v>0</v>
      </c>
      <c r="E25" s="30">
        <f t="shared" si="1"/>
        <v>0</v>
      </c>
      <c r="F25" s="5"/>
      <c r="G25" s="37">
        <f>IF(SUM($D$18)&gt;0,1,0)</f>
        <v>0</v>
      </c>
    </row>
    <row r="26" spans="1:7" ht="15.75" customHeight="1" x14ac:dyDescent="0.25">
      <c r="A26" s="39" t="s">
        <v>43</v>
      </c>
      <c r="B26" s="13" t="s">
        <v>137</v>
      </c>
      <c r="C26" s="26">
        <v>5699</v>
      </c>
      <c r="D26" s="24">
        <v>0</v>
      </c>
      <c r="E26" s="30">
        <f t="shared" si="1"/>
        <v>0</v>
      </c>
      <c r="F26" s="5"/>
      <c r="G26" s="37">
        <f>IF(SUM($D$19)&gt;0,1,0)</f>
        <v>0</v>
      </c>
    </row>
    <row r="27" spans="1:7" x14ac:dyDescent="0.25">
      <c r="B27" s="19" t="s">
        <v>61</v>
      </c>
      <c r="C27" s="25"/>
      <c r="D27" s="25"/>
      <c r="E27" s="31"/>
      <c r="F27" s="17"/>
      <c r="G27" s="38"/>
    </row>
    <row r="28" spans="1:7" x14ac:dyDescent="0.25">
      <c r="A28" s="39" t="s">
        <v>44</v>
      </c>
      <c r="B28" s="7" t="s">
        <v>138</v>
      </c>
      <c r="C28" s="26">
        <v>2654</v>
      </c>
      <c r="D28" s="24">
        <v>0</v>
      </c>
      <c r="E28" s="30">
        <f t="shared" si="1"/>
        <v>0</v>
      </c>
      <c r="F28" s="5"/>
      <c r="G28" s="37">
        <f>IF(SUM($D$14:$D$17)&gt;0,1,0)</f>
        <v>0</v>
      </c>
    </row>
    <row r="29" spans="1:7" x14ac:dyDescent="0.25">
      <c r="A29" s="39" t="s">
        <v>45</v>
      </c>
      <c r="B29" s="7" t="s">
        <v>139</v>
      </c>
      <c r="C29" s="26">
        <v>2679</v>
      </c>
      <c r="D29" s="24">
        <v>0</v>
      </c>
      <c r="E29" s="30">
        <f t="shared" si="1"/>
        <v>0</v>
      </c>
      <c r="F29" s="5"/>
      <c r="G29" s="37">
        <f>IF(SUM($D$14:$D$17)&gt;0,1,0)</f>
        <v>0</v>
      </c>
    </row>
    <row r="30" spans="1:7" x14ac:dyDescent="0.25">
      <c r="A30" s="39" t="s">
        <v>46</v>
      </c>
      <c r="B30" s="7" t="s">
        <v>140</v>
      </c>
      <c r="C30" s="26">
        <v>2914</v>
      </c>
      <c r="D30" s="24">
        <v>0</v>
      </c>
      <c r="E30" s="30">
        <f t="shared" si="1"/>
        <v>0</v>
      </c>
      <c r="F30" s="5"/>
      <c r="G30" s="37">
        <f>IF(SUM($D$14:$D$17)&gt;0,1,0)</f>
        <v>0</v>
      </c>
    </row>
    <row r="31" spans="1:7" x14ac:dyDescent="0.25">
      <c r="A31" s="39" t="s">
        <v>49</v>
      </c>
      <c r="B31" s="7" t="s">
        <v>141</v>
      </c>
      <c r="C31" s="26">
        <v>3199</v>
      </c>
      <c r="D31" s="24">
        <v>0</v>
      </c>
      <c r="E31" s="30">
        <f t="shared" si="1"/>
        <v>0</v>
      </c>
      <c r="F31" s="5"/>
      <c r="G31" s="37">
        <f>IF(SUM($D$14:$D$17)&gt;0,1,0)</f>
        <v>0</v>
      </c>
    </row>
    <row r="32" spans="1:7" x14ac:dyDescent="0.25">
      <c r="A32" s="39" t="s">
        <v>48</v>
      </c>
      <c r="B32" s="7" t="s">
        <v>142</v>
      </c>
      <c r="C32" s="26">
        <v>2899</v>
      </c>
      <c r="D32" s="24">
        <v>0</v>
      </c>
      <c r="E32" s="30">
        <f t="shared" si="1"/>
        <v>0</v>
      </c>
      <c r="F32" s="5"/>
      <c r="G32" s="37">
        <f>IF(SUM($D$18)&gt;0,1,0)</f>
        <v>0</v>
      </c>
    </row>
    <row r="33" spans="1:7" x14ac:dyDescent="0.25">
      <c r="A33" s="39" t="s">
        <v>47</v>
      </c>
      <c r="B33" s="7" t="s">
        <v>143</v>
      </c>
      <c r="C33" s="26">
        <v>3199</v>
      </c>
      <c r="D33" s="24">
        <v>0</v>
      </c>
      <c r="E33" s="30">
        <f t="shared" si="1"/>
        <v>0</v>
      </c>
      <c r="F33" s="5"/>
      <c r="G33" s="37">
        <f>IF(SUM($D$18)&gt;0,1,0)</f>
        <v>0</v>
      </c>
    </row>
    <row r="34" spans="1:7" x14ac:dyDescent="0.25">
      <c r="A34" s="39" t="s">
        <v>50</v>
      </c>
      <c r="B34" s="7" t="s">
        <v>144</v>
      </c>
      <c r="C34" s="26">
        <v>3899</v>
      </c>
      <c r="D34" s="24">
        <v>0</v>
      </c>
      <c r="E34" s="30">
        <f t="shared" si="1"/>
        <v>0</v>
      </c>
      <c r="F34" s="5"/>
      <c r="G34" s="37">
        <f>IF(SUM($D$19)&gt;0,1,0)</f>
        <v>0</v>
      </c>
    </row>
    <row r="35" spans="1:7" x14ac:dyDescent="0.25">
      <c r="B35" s="19" t="s">
        <v>51</v>
      </c>
      <c r="C35" s="25"/>
      <c r="D35" s="25"/>
      <c r="E35" s="31"/>
      <c r="F35" s="17"/>
      <c r="G35" s="38"/>
    </row>
    <row r="36" spans="1:7" x14ac:dyDescent="0.25">
      <c r="A36" s="39" t="s">
        <v>52</v>
      </c>
      <c r="B36" s="7" t="s">
        <v>145</v>
      </c>
      <c r="C36" s="26">
        <v>1399</v>
      </c>
      <c r="D36" s="24">
        <v>0</v>
      </c>
      <c r="E36" s="30">
        <f t="shared" si="1"/>
        <v>0</v>
      </c>
      <c r="F36" s="5"/>
      <c r="G36" s="38"/>
    </row>
    <row r="37" spans="1:7" x14ac:dyDescent="0.25">
      <c r="A37" s="39" t="s">
        <v>53</v>
      </c>
      <c r="B37" s="7" t="s">
        <v>146</v>
      </c>
      <c r="C37" s="26">
        <v>1619</v>
      </c>
      <c r="D37" s="24">
        <v>0</v>
      </c>
      <c r="E37" s="30">
        <f t="shared" si="1"/>
        <v>0</v>
      </c>
      <c r="F37" s="5"/>
      <c r="G37" s="38"/>
    </row>
    <row r="38" spans="1:7" x14ac:dyDescent="0.25">
      <c r="A38" s="39" t="s">
        <v>54</v>
      </c>
      <c r="B38" s="7" t="s">
        <v>147</v>
      </c>
      <c r="C38" s="26">
        <v>1799</v>
      </c>
      <c r="D38" s="24">
        <v>0</v>
      </c>
      <c r="E38" s="30">
        <f t="shared" si="1"/>
        <v>0</v>
      </c>
      <c r="F38" s="5"/>
      <c r="G38" s="38"/>
    </row>
    <row r="39" spans="1:7" x14ac:dyDescent="0.25">
      <c r="A39" s="39" t="s">
        <v>55</v>
      </c>
      <c r="B39" s="7" t="s">
        <v>148</v>
      </c>
      <c r="C39" s="26">
        <v>1849</v>
      </c>
      <c r="D39" s="24">
        <v>0</v>
      </c>
      <c r="E39" s="30">
        <f t="shared" si="1"/>
        <v>0</v>
      </c>
      <c r="F39" s="5"/>
      <c r="G39" s="38"/>
    </row>
    <row r="40" spans="1:7" x14ac:dyDescent="0.25">
      <c r="A40" s="39" t="s">
        <v>56</v>
      </c>
      <c r="B40" s="7" t="s">
        <v>149</v>
      </c>
      <c r="C40" s="26">
        <v>1969</v>
      </c>
      <c r="D40" s="24">
        <v>0</v>
      </c>
      <c r="E40" s="30">
        <f t="shared" si="1"/>
        <v>0</v>
      </c>
      <c r="F40" s="5"/>
      <c r="G40" s="38"/>
    </row>
    <row r="41" spans="1:7" x14ac:dyDescent="0.25">
      <c r="A41" s="39" t="s">
        <v>57</v>
      </c>
      <c r="B41" s="7" t="s">
        <v>150</v>
      </c>
      <c r="C41" s="26">
        <v>2049</v>
      </c>
      <c r="D41" s="24">
        <v>0</v>
      </c>
      <c r="E41" s="30">
        <f t="shared" si="1"/>
        <v>0</v>
      </c>
      <c r="F41" s="5"/>
      <c r="G41" s="38"/>
    </row>
    <row r="42" spans="1:7" x14ac:dyDescent="0.25">
      <c r="A42" s="39" t="s">
        <v>58</v>
      </c>
      <c r="B42" s="7" t="s">
        <v>151</v>
      </c>
      <c r="C42" s="26">
        <v>2589</v>
      </c>
      <c r="D42" s="24">
        <v>0</v>
      </c>
      <c r="E42" s="30">
        <f t="shared" si="1"/>
        <v>0</v>
      </c>
      <c r="F42" s="5"/>
      <c r="G42" s="38"/>
    </row>
    <row r="43" spans="1:7" x14ac:dyDescent="0.25">
      <c r="A43" s="39" t="s">
        <v>59</v>
      </c>
      <c r="B43" s="7" t="s">
        <v>152</v>
      </c>
      <c r="C43" s="26">
        <v>2799</v>
      </c>
      <c r="D43" s="24">
        <v>0</v>
      </c>
      <c r="E43" s="30">
        <f t="shared" si="1"/>
        <v>0</v>
      </c>
      <c r="F43" s="5"/>
      <c r="G43" s="38"/>
    </row>
    <row r="44" spans="1:7" x14ac:dyDescent="0.25">
      <c r="A44" s="39" t="s">
        <v>63</v>
      </c>
      <c r="B44" s="7" t="s">
        <v>153</v>
      </c>
      <c r="C44" s="24">
        <v>2749</v>
      </c>
      <c r="D44" s="24">
        <v>0</v>
      </c>
      <c r="E44" s="30">
        <f t="shared" si="1"/>
        <v>0</v>
      </c>
      <c r="F44" s="5"/>
      <c r="G44" s="38"/>
    </row>
    <row r="45" spans="1:7" x14ac:dyDescent="0.25">
      <c r="A45" s="39" t="s">
        <v>62</v>
      </c>
      <c r="B45" s="7" t="s">
        <v>154</v>
      </c>
      <c r="C45" s="24">
        <v>2999</v>
      </c>
      <c r="D45" s="24">
        <v>0</v>
      </c>
      <c r="E45" s="30">
        <f t="shared" si="1"/>
        <v>0</v>
      </c>
      <c r="F45" s="5"/>
      <c r="G45" s="38"/>
    </row>
    <row r="46" spans="1:7" x14ac:dyDescent="0.25">
      <c r="B46" s="7"/>
      <c r="C46" s="24"/>
      <c r="D46" s="24"/>
      <c r="E46" s="30"/>
      <c r="F46" s="5"/>
      <c r="G46" s="38"/>
    </row>
    <row r="47" spans="1:7" x14ac:dyDescent="0.25">
      <c r="A47" s="39" t="s">
        <v>64</v>
      </c>
      <c r="B47" s="7" t="s">
        <v>155</v>
      </c>
      <c r="C47" s="24">
        <v>1399</v>
      </c>
      <c r="D47" s="24">
        <v>0</v>
      </c>
      <c r="E47" s="30">
        <f t="shared" si="1"/>
        <v>0</v>
      </c>
      <c r="F47" s="5"/>
      <c r="G47" s="38"/>
    </row>
    <row r="48" spans="1:7" x14ac:dyDescent="0.25">
      <c r="A48" s="39" t="s">
        <v>65</v>
      </c>
      <c r="B48" s="7" t="s">
        <v>156</v>
      </c>
      <c r="C48" s="24">
        <v>1679</v>
      </c>
      <c r="D48" s="24">
        <v>0</v>
      </c>
      <c r="E48" s="30">
        <f t="shared" si="1"/>
        <v>0</v>
      </c>
      <c r="F48" s="5"/>
      <c r="G48" s="38"/>
    </row>
    <row r="49" spans="1:7" x14ac:dyDescent="0.25">
      <c r="A49" s="39" t="s">
        <v>66</v>
      </c>
      <c r="B49" s="7" t="s">
        <v>157</v>
      </c>
      <c r="C49" s="24">
        <v>1899</v>
      </c>
      <c r="D49" s="24">
        <v>0</v>
      </c>
      <c r="E49" s="30">
        <f t="shared" si="1"/>
        <v>0</v>
      </c>
      <c r="F49" s="5"/>
      <c r="G49" s="38"/>
    </row>
    <row r="50" spans="1:7" x14ac:dyDescent="0.25">
      <c r="A50" s="39" t="s">
        <v>67</v>
      </c>
      <c r="B50" s="7" t="s">
        <v>158</v>
      </c>
      <c r="C50" s="24">
        <v>2359</v>
      </c>
      <c r="D50" s="24">
        <v>0</v>
      </c>
      <c r="E50" s="30">
        <f t="shared" si="1"/>
        <v>0</v>
      </c>
      <c r="F50" s="5"/>
      <c r="G50" s="38"/>
    </row>
    <row r="51" spans="1:7" x14ac:dyDescent="0.25">
      <c r="B51" s="7"/>
      <c r="C51" s="24"/>
      <c r="D51" s="24"/>
      <c r="E51" s="30"/>
      <c r="F51" s="5"/>
      <c r="G51" s="38"/>
    </row>
    <row r="52" spans="1:7" x14ac:dyDescent="0.25">
      <c r="A52" s="39" t="s">
        <v>76</v>
      </c>
      <c r="B52" s="7" t="s">
        <v>159</v>
      </c>
      <c r="C52" s="24">
        <v>2870</v>
      </c>
      <c r="D52" s="24">
        <v>0</v>
      </c>
      <c r="E52" s="30">
        <f t="shared" si="1"/>
        <v>0</v>
      </c>
      <c r="F52" s="5"/>
      <c r="G52" s="38"/>
    </row>
    <row r="53" spans="1:7" x14ac:dyDescent="0.25">
      <c r="A53" s="39" t="s">
        <v>77</v>
      </c>
      <c r="B53" s="7" t="s">
        <v>160</v>
      </c>
      <c r="C53" s="24">
        <v>3680</v>
      </c>
      <c r="D53" s="24">
        <v>0</v>
      </c>
      <c r="E53" s="30">
        <f t="shared" si="1"/>
        <v>0</v>
      </c>
      <c r="F53" s="5"/>
      <c r="G53" s="38"/>
    </row>
    <row r="54" spans="1:7" x14ac:dyDescent="0.25">
      <c r="A54" s="39" t="s">
        <v>78</v>
      </c>
      <c r="B54" s="7" t="s">
        <v>161</v>
      </c>
      <c r="C54" s="24">
        <v>4470</v>
      </c>
      <c r="D54" s="24">
        <v>0</v>
      </c>
      <c r="E54" s="30">
        <f t="shared" si="1"/>
        <v>0</v>
      </c>
      <c r="F54" s="5"/>
      <c r="G54" s="38"/>
    </row>
    <row r="55" spans="1:7" x14ac:dyDescent="0.25">
      <c r="B55" s="19" t="s">
        <v>79</v>
      </c>
      <c r="C55" s="25"/>
      <c r="D55" s="25"/>
      <c r="E55" s="31"/>
      <c r="F55" s="17"/>
      <c r="G55" s="38"/>
    </row>
    <row r="56" spans="1:7" x14ac:dyDescent="0.25">
      <c r="A56" s="39" t="s">
        <v>71</v>
      </c>
      <c r="B56" s="7" t="s">
        <v>162</v>
      </c>
      <c r="C56" s="24">
        <v>3699</v>
      </c>
      <c r="D56" s="24">
        <v>0</v>
      </c>
      <c r="E56" s="30">
        <f t="shared" ref="E56:E81" si="2">C56*D56</f>
        <v>0</v>
      </c>
      <c r="F56" s="5"/>
      <c r="G56" s="38"/>
    </row>
    <row r="57" spans="1:7" x14ac:dyDescent="0.25">
      <c r="A57" s="39" t="s">
        <v>72</v>
      </c>
      <c r="B57" s="7" t="s">
        <v>163</v>
      </c>
      <c r="C57" s="24">
        <v>3749</v>
      </c>
      <c r="D57" s="24">
        <v>0</v>
      </c>
      <c r="E57" s="30">
        <f t="shared" si="2"/>
        <v>0</v>
      </c>
      <c r="F57" s="5"/>
      <c r="G57" s="38"/>
    </row>
    <row r="58" spans="1:7" x14ac:dyDescent="0.25">
      <c r="A58" s="39" t="s">
        <v>73</v>
      </c>
      <c r="B58" s="7" t="s">
        <v>164</v>
      </c>
      <c r="C58" s="24">
        <v>4559</v>
      </c>
      <c r="D58" s="24">
        <v>0</v>
      </c>
      <c r="E58" s="30">
        <f t="shared" si="2"/>
        <v>0</v>
      </c>
      <c r="F58" s="5"/>
      <c r="G58" s="38"/>
    </row>
    <row r="59" spans="1:7" x14ac:dyDescent="0.25">
      <c r="A59" s="39" t="s">
        <v>74</v>
      </c>
      <c r="B59" s="7" t="s">
        <v>165</v>
      </c>
      <c r="C59" s="24">
        <v>4889</v>
      </c>
      <c r="D59" s="24">
        <v>0</v>
      </c>
      <c r="E59" s="30">
        <f t="shared" si="2"/>
        <v>0</v>
      </c>
      <c r="F59" s="5"/>
      <c r="G59" s="38"/>
    </row>
    <row r="60" spans="1:7" x14ac:dyDescent="0.25">
      <c r="B60" s="7"/>
      <c r="C60" s="24"/>
      <c r="D60" s="24"/>
      <c r="E60" s="30"/>
      <c r="F60" s="5"/>
      <c r="G60" s="38"/>
    </row>
    <row r="61" spans="1:7" x14ac:dyDescent="0.25">
      <c r="A61" s="39" t="s">
        <v>68</v>
      </c>
      <c r="B61" s="7" t="s">
        <v>166</v>
      </c>
      <c r="C61" s="24">
        <v>5499</v>
      </c>
      <c r="D61" s="24">
        <v>0</v>
      </c>
      <c r="E61" s="30">
        <f t="shared" si="2"/>
        <v>0</v>
      </c>
      <c r="F61" s="5"/>
      <c r="G61" s="38"/>
    </row>
    <row r="62" spans="1:7" x14ac:dyDescent="0.25">
      <c r="A62" s="39" t="s">
        <v>69</v>
      </c>
      <c r="B62" s="7" t="s">
        <v>167</v>
      </c>
      <c r="C62" s="24">
        <v>6799</v>
      </c>
      <c r="D62" s="24">
        <v>0</v>
      </c>
      <c r="E62" s="30">
        <f t="shared" si="2"/>
        <v>0</v>
      </c>
      <c r="F62" s="5"/>
      <c r="G62" s="38"/>
    </row>
    <row r="63" spans="1:7" x14ac:dyDescent="0.25">
      <c r="A63" s="39" t="s">
        <v>70</v>
      </c>
      <c r="B63" s="7" t="s">
        <v>168</v>
      </c>
      <c r="C63" s="24">
        <v>6999</v>
      </c>
      <c r="D63" s="24">
        <v>0</v>
      </c>
      <c r="E63" s="30">
        <f t="shared" si="2"/>
        <v>0</v>
      </c>
      <c r="F63" s="5"/>
      <c r="G63" s="38"/>
    </row>
    <row r="64" spans="1:7" ht="20.25" thickBot="1" x14ac:dyDescent="0.35">
      <c r="B64" s="11" t="s">
        <v>20</v>
      </c>
      <c r="C64" s="23" t="s">
        <v>2</v>
      </c>
      <c r="D64" s="23" t="s">
        <v>3</v>
      </c>
      <c r="E64" s="29" t="s">
        <v>4</v>
      </c>
      <c r="F64" s="10" t="s">
        <v>25</v>
      </c>
      <c r="G64" s="33" t="s">
        <v>24</v>
      </c>
    </row>
    <row r="65" spans="1:7" ht="15.75" thickTop="1" x14ac:dyDescent="0.25">
      <c r="A65" s="39" t="s">
        <v>206</v>
      </c>
      <c r="B65" s="5" t="s">
        <v>5</v>
      </c>
      <c r="C65" s="24">
        <v>349</v>
      </c>
      <c r="D65" s="24">
        <v>0</v>
      </c>
      <c r="E65" s="30">
        <f t="shared" si="2"/>
        <v>0</v>
      </c>
      <c r="F65" s="5"/>
      <c r="G65" s="38"/>
    </row>
    <row r="66" spans="1:7" x14ac:dyDescent="0.25">
      <c r="A66" s="39" t="s">
        <v>96</v>
      </c>
      <c r="B66" s="22" t="s">
        <v>205</v>
      </c>
      <c r="C66" s="24">
        <v>649</v>
      </c>
      <c r="D66" s="24">
        <v>0</v>
      </c>
      <c r="E66" s="30">
        <f t="shared" si="2"/>
        <v>0</v>
      </c>
      <c r="F66" s="5"/>
      <c r="G66" s="38"/>
    </row>
    <row r="67" spans="1:7" x14ac:dyDescent="0.25">
      <c r="B67" s="22"/>
      <c r="C67" s="24"/>
      <c r="D67" s="24"/>
      <c r="E67" s="30"/>
      <c r="F67" s="5"/>
      <c r="G67" s="38"/>
    </row>
    <row r="68" spans="1:7" x14ac:dyDescent="0.25">
      <c r="A68" s="39" t="s">
        <v>200</v>
      </c>
      <c r="B68" s="22" t="s">
        <v>199</v>
      </c>
      <c r="C68" s="24">
        <v>149</v>
      </c>
      <c r="D68" s="24">
        <v>0</v>
      </c>
      <c r="E68" s="30">
        <f t="shared" si="2"/>
        <v>0</v>
      </c>
      <c r="F68" s="5"/>
      <c r="G68" s="38"/>
    </row>
    <row r="69" spans="1:7" x14ac:dyDescent="0.25">
      <c r="A69" s="39" t="s">
        <v>198</v>
      </c>
      <c r="B69" s="22" t="s">
        <v>197</v>
      </c>
      <c r="C69" s="24">
        <v>299</v>
      </c>
      <c r="D69" s="24">
        <v>0</v>
      </c>
      <c r="E69" s="30">
        <f t="shared" si="2"/>
        <v>0</v>
      </c>
      <c r="F69" s="5"/>
      <c r="G69" s="38"/>
    </row>
    <row r="70" spans="1:7" x14ac:dyDescent="0.25">
      <c r="B70" s="8"/>
      <c r="C70" s="24"/>
      <c r="D70" s="24"/>
      <c r="E70" s="30"/>
      <c r="F70" s="5"/>
      <c r="G70" s="38"/>
    </row>
    <row r="71" spans="1:7" x14ac:dyDescent="0.25">
      <c r="A71" s="39" t="s">
        <v>97</v>
      </c>
      <c r="B71" s="20" t="s">
        <v>6</v>
      </c>
      <c r="C71" s="24">
        <v>499</v>
      </c>
      <c r="D71" s="24">
        <v>0</v>
      </c>
      <c r="E71" s="30">
        <f t="shared" si="2"/>
        <v>0</v>
      </c>
      <c r="F71" s="5"/>
      <c r="G71" s="38"/>
    </row>
    <row r="72" spans="1:7" x14ac:dyDescent="0.25">
      <c r="A72" s="39" t="s">
        <v>98</v>
      </c>
      <c r="B72" s="21" t="s">
        <v>8</v>
      </c>
      <c r="C72" s="24">
        <v>899</v>
      </c>
      <c r="D72" s="24">
        <v>0</v>
      </c>
      <c r="E72" s="30">
        <f t="shared" si="2"/>
        <v>0</v>
      </c>
      <c r="F72" s="5"/>
      <c r="G72" s="38"/>
    </row>
    <row r="73" spans="1:7" x14ac:dyDescent="0.25">
      <c r="A73" s="39" t="s">
        <v>99</v>
      </c>
      <c r="B73" s="9" t="s">
        <v>10</v>
      </c>
      <c r="C73" s="24">
        <v>1230</v>
      </c>
      <c r="D73" s="24">
        <v>0</v>
      </c>
      <c r="E73" s="30">
        <f t="shared" si="2"/>
        <v>0</v>
      </c>
      <c r="F73" s="5"/>
      <c r="G73" s="38"/>
    </row>
    <row r="74" spans="1:7" x14ac:dyDescent="0.25">
      <c r="B74" s="5"/>
      <c r="C74" s="24"/>
      <c r="D74" s="24"/>
      <c r="E74" s="30"/>
      <c r="F74" s="5"/>
      <c r="G74" s="38"/>
    </row>
    <row r="75" spans="1:7" x14ac:dyDescent="0.25">
      <c r="A75" s="39" t="s">
        <v>101</v>
      </c>
      <c r="B75" s="7" t="s">
        <v>7</v>
      </c>
      <c r="C75" s="24">
        <v>449</v>
      </c>
      <c r="D75" s="24">
        <v>0</v>
      </c>
      <c r="E75" s="30">
        <f t="shared" si="2"/>
        <v>0</v>
      </c>
      <c r="F75" s="5"/>
      <c r="G75" s="38"/>
    </row>
    <row r="76" spans="1:7" x14ac:dyDescent="0.25">
      <c r="A76" s="39" t="s">
        <v>100</v>
      </c>
      <c r="B76" s="9" t="s">
        <v>9</v>
      </c>
      <c r="C76" s="24">
        <v>499</v>
      </c>
      <c r="D76" s="24">
        <v>0</v>
      </c>
      <c r="E76" s="30">
        <f t="shared" si="2"/>
        <v>0</v>
      </c>
      <c r="F76" s="5"/>
      <c r="G76" s="38"/>
    </row>
    <row r="77" spans="1:7" x14ac:dyDescent="0.25">
      <c r="A77" s="39" t="s">
        <v>102</v>
      </c>
      <c r="B77" s="7" t="s">
        <v>15</v>
      </c>
      <c r="C77" s="24">
        <v>799</v>
      </c>
      <c r="D77" s="24">
        <v>0</v>
      </c>
      <c r="E77" s="30">
        <f t="shared" si="2"/>
        <v>0</v>
      </c>
      <c r="F77" s="5"/>
      <c r="G77" s="38">
        <f>IF(SUM($D$75:$D$76)&gt;0,1,0)</f>
        <v>0</v>
      </c>
    </row>
    <row r="78" spans="1:7" ht="20.25" thickBot="1" x14ac:dyDescent="0.35">
      <c r="B78" s="11" t="s">
        <v>185</v>
      </c>
      <c r="C78" s="23" t="s">
        <v>2</v>
      </c>
      <c r="D78" s="23" t="s">
        <v>3</v>
      </c>
      <c r="E78" s="29" t="s">
        <v>4</v>
      </c>
      <c r="F78" s="10" t="s">
        <v>25</v>
      </c>
      <c r="G78" s="35"/>
    </row>
    <row r="79" spans="1:7" ht="15.75" thickTop="1" x14ac:dyDescent="0.25">
      <c r="A79" s="39" t="s">
        <v>103</v>
      </c>
      <c r="B79" s="12" t="s">
        <v>115</v>
      </c>
      <c r="C79" s="27">
        <v>6999</v>
      </c>
      <c r="D79" s="24">
        <v>0</v>
      </c>
      <c r="E79" s="30">
        <f t="shared" si="2"/>
        <v>0</v>
      </c>
      <c r="F79" s="5"/>
      <c r="G79" s="38"/>
    </row>
    <row r="80" spans="1:7" x14ac:dyDescent="0.25">
      <c r="A80" s="39" t="s">
        <v>105</v>
      </c>
      <c r="B80" s="12" t="s">
        <v>116</v>
      </c>
      <c r="C80" s="24">
        <v>9999</v>
      </c>
      <c r="D80" s="24">
        <v>0</v>
      </c>
      <c r="E80" s="30">
        <f t="shared" si="2"/>
        <v>0</v>
      </c>
      <c r="F80" s="5"/>
      <c r="G80" s="38"/>
    </row>
    <row r="81" spans="1:7" x14ac:dyDescent="0.25">
      <c r="A81" s="39" t="s">
        <v>104</v>
      </c>
      <c r="B81" s="12" t="s">
        <v>117</v>
      </c>
      <c r="C81" s="27">
        <v>10699</v>
      </c>
      <c r="D81" s="24">
        <v>0</v>
      </c>
      <c r="E81" s="30">
        <f t="shared" si="2"/>
        <v>0</v>
      </c>
      <c r="F81" s="5"/>
      <c r="G81" s="38"/>
    </row>
    <row r="83" spans="1:7" ht="18" thickBot="1" x14ac:dyDescent="0.35">
      <c r="B83" s="42" t="s">
        <v>195</v>
      </c>
    </row>
    <row r="84" spans="1:7" ht="15.75" thickTop="1" x14ac:dyDescent="0.25"/>
  </sheetData>
  <sheetProtection deleteRows="0"/>
  <conditionalFormatting sqref="C2">
    <cfRule type="colorScale" priority="6">
      <colorScale>
        <cfvo type="num" val="0"/>
        <cfvo type="num" val="5000"/>
        <cfvo type="max"/>
        <color rgb="FFF8696B"/>
        <color rgb="FFFFEB84"/>
        <color rgb="FF63BE7B"/>
      </colorScale>
    </cfRule>
  </conditionalFormatting>
  <hyperlinks>
    <hyperlink ref="B83" location="START!A1" display="Powrót do STARTU"/>
  </hyperlinks>
  <pageMargins left="0.7" right="0.7" top="0.75" bottom="0.75" header="0.3" footer="0.3"/>
  <pageSetup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7" sqref="A7"/>
    </sheetView>
  </sheetViews>
  <sheetFormatPr defaultRowHeight="15" x14ac:dyDescent="0.25"/>
  <cols>
    <col min="1" max="1" width="138.140625" bestFit="1" customWidth="1"/>
  </cols>
  <sheetData>
    <row r="1" spans="1:1" ht="18" thickBot="1" x14ac:dyDescent="0.35">
      <c r="A1" s="42" t="s">
        <v>192</v>
      </c>
    </row>
    <row r="2" spans="1:1" ht="15.75" thickTop="1" x14ac:dyDescent="0.25"/>
    <row r="3" spans="1:1" ht="90" x14ac:dyDescent="0.25">
      <c r="A3" s="45" t="s">
        <v>193</v>
      </c>
    </row>
    <row r="5" spans="1:1" x14ac:dyDescent="0.25">
      <c r="A5" s="46" t="s">
        <v>194</v>
      </c>
    </row>
    <row r="7" spans="1:1" ht="18" thickBot="1" x14ac:dyDescent="0.35">
      <c r="A7" s="42" t="s">
        <v>195</v>
      </c>
    </row>
    <row r="8" spans="1:1" ht="15.75" thickTop="1" x14ac:dyDescent="0.25"/>
  </sheetData>
  <hyperlinks>
    <hyperlink ref="A1" location="KALKULATOR!A1" display="Kalkulator"/>
    <hyperlink ref="A7" location="START!A1" display="Powrót do START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START</vt:lpstr>
      <vt:lpstr>KALKULATOR</vt:lpstr>
      <vt:lpstr>KALKULATOR uproszczony</vt:lpstr>
      <vt:lpstr>LASER&amp;LED</vt:lpstr>
      <vt:lpstr>'KALKULATOR uproszczony'!Budzet</vt:lpstr>
      <vt:lpstr>Budzet</vt:lpstr>
      <vt:lpstr>'KALKULATOR uproszczony'!Pozostalo</vt:lpstr>
      <vt:lpstr>Pozostalo</vt:lpstr>
      <vt:lpstr>'KALKULATOR uproszczony'!SumaWydatkow</vt:lpstr>
      <vt:lpstr>SumaWydatkow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Drobina</dc:creator>
  <cp:lastModifiedBy>Maciej Drobina</cp:lastModifiedBy>
  <dcterms:created xsi:type="dcterms:W3CDTF">2017-07-27T08:49:11Z</dcterms:created>
  <dcterms:modified xsi:type="dcterms:W3CDTF">2017-08-04T09:44:07Z</dcterms:modified>
</cp:coreProperties>
</file>